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助计划" sheetId="3" r:id="rId1"/>
    <sheet name="sheet1" sheetId="4" r:id="rId2"/>
    <sheet name="Sheet2" sheetId="2" r:id="rId3"/>
  </sheets>
  <definedNames>
    <definedName name="_xlnm.Print_Titles" localSheetId="2">Sheet2!$4:$5</definedName>
    <definedName name="_xlnm.Print_Titles" localSheetId="0">资助计划!$4:$4</definedName>
  </definedNames>
  <calcPr calcId="144525"/>
</workbook>
</file>

<file path=xl/sharedStrings.xml><?xml version="1.0" encoding="utf-8"?>
<sst xmlns="http://schemas.openxmlformats.org/spreadsheetml/2006/main" count="329" uniqueCount="193">
  <si>
    <t>附件</t>
  </si>
  <si>
    <r>
      <t>2025</t>
    </r>
    <r>
      <rPr>
        <sz val="21"/>
        <rFont val="方正小标宋简体"/>
        <charset val="134"/>
      </rPr>
      <t>年第二批东莞市中小企业数字化转型城市试点专项资金中小企业数字化改造项目（智能移动终端行业）拟资助计划</t>
    </r>
  </si>
  <si>
    <r>
      <rPr>
        <sz val="15.5"/>
        <rFont val="楷体_GB2312"/>
        <charset val="134"/>
      </rPr>
      <t>金额单位：万元</t>
    </r>
  </si>
  <si>
    <r>
      <rPr>
        <sz val="15.5"/>
        <color rgb="FF000000"/>
        <rFont val="黑体"/>
        <charset val="134"/>
      </rPr>
      <t>序号</t>
    </r>
  </si>
  <si>
    <r>
      <rPr>
        <sz val="15.5"/>
        <color rgb="FF000000"/>
        <rFont val="黑体"/>
        <charset val="134"/>
      </rPr>
      <t>企业</t>
    </r>
  </si>
  <si>
    <r>
      <rPr>
        <sz val="15.5"/>
        <color rgb="FF000000"/>
        <rFont val="黑体"/>
        <charset val="134"/>
      </rPr>
      <t>批次</t>
    </r>
  </si>
  <si>
    <r>
      <rPr>
        <sz val="15.5"/>
        <color rgb="FF000000"/>
        <rFont val="黑体"/>
        <charset val="134"/>
      </rPr>
      <t>数字化牵引单位</t>
    </r>
  </si>
  <si>
    <r>
      <rPr>
        <sz val="15.5"/>
        <color rgb="FF000000"/>
        <rFont val="黑体"/>
        <charset val="134"/>
      </rPr>
      <t>认定总额</t>
    </r>
  </si>
  <si>
    <r>
      <rPr>
        <sz val="15.5"/>
        <color rgb="FF000000"/>
        <rFont val="黑体"/>
        <charset val="134"/>
      </rPr>
      <t>拟资助总额</t>
    </r>
  </si>
  <si>
    <r>
      <rPr>
        <sz val="15.5"/>
        <rFont val="仿宋_GB2312"/>
        <charset val="134"/>
      </rPr>
      <t>东莞市恒熙泽科技有限责任公司</t>
    </r>
  </si>
  <si>
    <r>
      <rPr>
        <sz val="15.5"/>
        <rFont val="仿宋_GB2312"/>
        <charset val="134"/>
      </rPr>
      <t>第二批</t>
    </r>
  </si>
  <si>
    <r>
      <rPr>
        <sz val="15.5"/>
        <color rgb="FF000000"/>
        <rFont val="仿宋_GB2312"/>
        <charset val="134"/>
      </rPr>
      <t>广东瑞恩科技有限公司</t>
    </r>
  </si>
  <si>
    <r>
      <rPr>
        <sz val="15.5"/>
        <rFont val="仿宋_GB2312"/>
        <charset val="134"/>
      </rPr>
      <t>广东三优聚合物装备有限公司</t>
    </r>
  </si>
  <si>
    <r>
      <rPr>
        <sz val="15.5"/>
        <color rgb="FF000000"/>
        <rFont val="仿宋_GB2312"/>
        <charset val="134"/>
      </rPr>
      <t>东莞龙智造信息科技有限公司</t>
    </r>
  </si>
  <si>
    <r>
      <rPr>
        <sz val="15.5"/>
        <rFont val="仿宋_GB2312"/>
        <charset val="134"/>
      </rPr>
      <t>东莞市诺一精密陶瓷科技有限公司</t>
    </r>
  </si>
  <si>
    <r>
      <rPr>
        <sz val="15.5"/>
        <color rgb="FF000000"/>
        <rFont val="仿宋_GB2312"/>
        <charset val="134"/>
      </rPr>
      <t>东莞江行联加智能科技有限公司</t>
    </r>
  </si>
  <si>
    <r>
      <rPr>
        <sz val="15.5"/>
        <rFont val="仿宋_GB2312"/>
        <charset val="134"/>
      </rPr>
      <t>东莞威庆电子有限公司</t>
    </r>
  </si>
  <si>
    <r>
      <rPr>
        <sz val="15.5"/>
        <color rgb="FF000000"/>
        <rFont val="仿宋_GB2312"/>
        <charset val="134"/>
      </rPr>
      <t>东莞中软国际科技服务有限公司</t>
    </r>
  </si>
  <si>
    <r>
      <rPr>
        <sz val="15.5"/>
        <rFont val="仿宋_GB2312"/>
        <charset val="134"/>
      </rPr>
      <t>广东高斯宝电气股份有限公司</t>
    </r>
  </si>
  <si>
    <r>
      <rPr>
        <sz val="15.5"/>
        <color rgb="FF000000"/>
        <rFont val="仿宋_GB2312"/>
        <charset val="134"/>
      </rPr>
      <t>广东盘古信息科技股份有限公司</t>
    </r>
  </si>
  <si>
    <r>
      <rPr>
        <sz val="15.5"/>
        <rFont val="仿宋_GB2312"/>
        <charset val="134"/>
      </rPr>
      <t>东莞利得机电有限公司</t>
    </r>
  </si>
  <si>
    <r>
      <rPr>
        <sz val="15.5"/>
        <color rgb="FF000000"/>
        <rFont val="仿宋_GB2312"/>
        <charset val="134"/>
      </rPr>
      <t>广东德尔智慧科技股份有限公司</t>
    </r>
  </si>
  <si>
    <r>
      <rPr>
        <sz val="15.5"/>
        <rFont val="仿宋_GB2312"/>
        <charset val="134"/>
      </rPr>
      <t>东莞宇球电子股份有限公司</t>
    </r>
  </si>
  <si>
    <r>
      <rPr>
        <sz val="15.5"/>
        <rFont val="仿宋_GB2312"/>
        <charset val="134"/>
      </rPr>
      <t>广东云百科技有限公司</t>
    </r>
  </si>
  <si>
    <r>
      <rPr>
        <sz val="15.5"/>
        <rFont val="仿宋_GB2312"/>
        <charset val="134"/>
      </rPr>
      <t>广东宏磊达光电科技有限公司</t>
    </r>
  </si>
  <si>
    <r>
      <rPr>
        <sz val="15.5"/>
        <rFont val="仿宋_GB2312"/>
        <charset val="134"/>
      </rPr>
      <t>维拓工业软件（东莞）有限公司</t>
    </r>
  </si>
  <si>
    <r>
      <rPr>
        <sz val="15.5"/>
        <rFont val="仿宋_GB2312"/>
        <charset val="134"/>
      </rPr>
      <t>广东正名精工科技有限公司</t>
    </r>
  </si>
  <si>
    <r>
      <rPr>
        <sz val="15.5"/>
        <color rgb="FF000000"/>
        <rFont val="仿宋_GB2312"/>
        <charset val="134"/>
      </rPr>
      <t>广东唯一网络科技有限公司</t>
    </r>
  </si>
  <si>
    <r>
      <rPr>
        <sz val="15.5"/>
        <rFont val="仿宋_GB2312"/>
        <charset val="134"/>
      </rPr>
      <t>东莞市精亿五金有限公司</t>
    </r>
  </si>
  <si>
    <r>
      <rPr>
        <sz val="15.5"/>
        <color rgb="FF000000"/>
        <rFont val="仿宋_GB2312"/>
        <charset val="134"/>
      </rPr>
      <t>广东云百科技有限公司</t>
    </r>
  </si>
  <si>
    <r>
      <rPr>
        <sz val="15.5"/>
        <rFont val="仿宋_GB2312"/>
        <charset val="134"/>
      </rPr>
      <t>广东永超科技智造有限公司</t>
    </r>
  </si>
  <si>
    <r>
      <rPr>
        <sz val="15.5"/>
        <rFont val="仿宋_GB2312"/>
        <charset val="134"/>
      </rPr>
      <t>东莞市朗国电子科技有限公司</t>
    </r>
  </si>
  <si>
    <r>
      <rPr>
        <sz val="15.5"/>
        <rFont val="仿宋_GB2312"/>
        <charset val="134"/>
      </rPr>
      <t>东莞得利钟表有限公司</t>
    </r>
  </si>
  <si>
    <r>
      <rPr>
        <sz val="15.5"/>
        <rFont val="仿宋_GB2312"/>
        <charset val="134"/>
      </rPr>
      <t>东莞优邦材料科技股份有限公司</t>
    </r>
  </si>
  <si>
    <r>
      <rPr>
        <sz val="15.5"/>
        <rFont val="仿宋_GB2312"/>
        <charset val="134"/>
      </rPr>
      <t>东莞市奇凌电子科技有限公司</t>
    </r>
  </si>
  <si>
    <r>
      <rPr>
        <sz val="15.5"/>
        <rFont val="仿宋_GB2312"/>
        <charset val="134"/>
      </rPr>
      <t>东莞市仁丰电子科技有限公司</t>
    </r>
  </si>
  <si>
    <r>
      <rPr>
        <sz val="15.5"/>
        <rFont val="仿宋_GB2312"/>
        <charset val="134"/>
      </rPr>
      <t>东莞市诺必达智能科技有限公司</t>
    </r>
  </si>
  <si>
    <r>
      <rPr>
        <sz val="15.5"/>
        <rFont val="仿宋_GB2312"/>
        <charset val="134"/>
      </rPr>
      <t>东莞龙智造信息科技有限公司</t>
    </r>
  </si>
  <si>
    <r>
      <rPr>
        <sz val="15.5"/>
        <rFont val="仿宋_GB2312"/>
        <charset val="134"/>
      </rPr>
      <t>鹏驰五金制品有限公司</t>
    </r>
  </si>
  <si>
    <r>
      <rPr>
        <sz val="15.5"/>
        <rFont val="仿宋_GB2312"/>
        <charset val="134"/>
      </rPr>
      <t>广东黄宝石电子科技有限公司</t>
    </r>
  </si>
  <si>
    <r>
      <rPr>
        <sz val="15.5"/>
        <rFont val="仿宋_GB2312"/>
        <charset val="134"/>
      </rPr>
      <t>广东唯一网络科技有限公司</t>
    </r>
  </si>
  <si>
    <r>
      <rPr>
        <sz val="15.5"/>
        <rFont val="仿宋_GB2312"/>
        <charset val="134"/>
      </rPr>
      <t>东莞市贸隆机械制造有限公司</t>
    </r>
  </si>
  <si>
    <r>
      <rPr>
        <sz val="15.5"/>
        <rFont val="仿宋_GB2312"/>
        <charset val="134"/>
      </rPr>
      <t>东莞市业晟石墨科技有限公司</t>
    </r>
  </si>
  <si>
    <r>
      <rPr>
        <sz val="15.5"/>
        <rFont val="仿宋_GB2312"/>
        <charset val="134"/>
      </rPr>
      <t>广东五阳精滤科技有限公司</t>
    </r>
  </si>
  <si>
    <t>合计</t>
  </si>
  <si>
    <t>附件1</t>
  </si>
  <si>
    <t>2025年第二批东莞市中小企业数字化转型城市试点专项资金中小企业数字化改造项目（智能移动终端行业）（第1组）拟资助计划</t>
  </si>
  <si>
    <t>金额单位：万元</t>
  </si>
  <si>
    <t>序号</t>
  </si>
  <si>
    <t>企业</t>
  </si>
  <si>
    <t>批次</t>
  </si>
  <si>
    <t>产品ID</t>
  </si>
  <si>
    <t>产品/服务名称</t>
  </si>
  <si>
    <t>数字化牵引单位</t>
  </si>
  <si>
    <t>产品/服务提供单位</t>
  </si>
  <si>
    <t>认定总额</t>
  </si>
  <si>
    <t>其中</t>
  </si>
  <si>
    <t>拟资助总额</t>
  </si>
  <si>
    <t>认定总额（万元）</t>
  </si>
  <si>
    <t>硬件设备费用</t>
  </si>
  <si>
    <t>软件费用</t>
  </si>
  <si>
    <t>实施服务费用</t>
  </si>
  <si>
    <t>拟资助总额
（万元）</t>
  </si>
  <si>
    <t>软件总费用（万元）</t>
  </si>
  <si>
    <t>硬件总费用（万元）</t>
  </si>
  <si>
    <t>实施总费用（万元）</t>
  </si>
  <si>
    <t>总费用（万元）</t>
  </si>
  <si>
    <t>国家拟资助金额
（万元）</t>
  </si>
  <si>
    <t>省拟资助金额
（万元）</t>
  </si>
  <si>
    <t>市拟资助金额
（万元）</t>
  </si>
  <si>
    <t>国家拟资助金额</t>
  </si>
  <si>
    <t>省拟资助金额</t>
  </si>
  <si>
    <t>市拟资助金额</t>
  </si>
  <si>
    <t>东莞市恒熙泽科技有限责任公司</t>
  </si>
  <si>
    <t>第二批</t>
  </si>
  <si>
    <t>09041</t>
  </si>
  <si>
    <t>智硕云敏捷制造运营平台[简称：SwiftMOP.Cloud]V1.0</t>
  </si>
  <si>
    <t>广东瑞恩科技有限公司</t>
  </si>
  <si>
    <t>广州鼎捷软件有限公司</t>
  </si>
  <si>
    <t>广东三优聚合物装备有限公司</t>
  </si>
  <si>
    <t>03136</t>
  </si>
  <si>
    <t>鼎捷 MES 软件</t>
  </si>
  <si>
    <t>东莞龙智造信息科技有限公司</t>
  </si>
  <si>
    <t>智联云仓软件</t>
  </si>
  <si>
    <t>03128</t>
  </si>
  <si>
    <t>鼎捷雅典娜装备制造云软件</t>
  </si>
  <si>
    <t>东莞市诺一精密陶瓷科技有限公司</t>
  </si>
  <si>
    <t>09050</t>
  </si>
  <si>
    <t>积木链PaaS 软件</t>
  </si>
  <si>
    <t>东莞江行联加智能科技有限公司</t>
  </si>
  <si>
    <t>深圳国锐科技有限公司</t>
  </si>
  <si>
    <t>09053</t>
  </si>
  <si>
    <t>积木链MES 软件</t>
  </si>
  <si>
    <t>东莞威庆电子有限公司</t>
  </si>
  <si>
    <t>企助软件ERP管理系统</t>
  </si>
  <si>
    <t>东莞中软国际科技服务有限公司</t>
  </si>
  <si>
    <t>深圳市企助软件服务有限公司</t>
  </si>
  <si>
    <t>企助Q-MES生产管控系统</t>
  </si>
  <si>
    <t>广东高斯宝电气股份有限公司</t>
  </si>
  <si>
    <t>02001</t>
  </si>
  <si>
    <t>IMS-0S数垒制造操作系统</t>
  </si>
  <si>
    <t>广东盘古信息科技股份有限公司</t>
  </si>
  <si>
    <t>02005</t>
  </si>
  <si>
    <t>IMS-EAN企业资产管理系统</t>
  </si>
  <si>
    <t>02006</t>
  </si>
  <si>
    <t>IMS-STS异构系统对接平台</t>
  </si>
  <si>
    <t>东莞利得机电有限公司</t>
  </si>
  <si>
    <t>绿能碳排放管理平台</t>
  </si>
  <si>
    <t>广东德尔智慧科技股份有限公司</t>
  </si>
  <si>
    <t>东莞市绿能环保节能科技有限公司</t>
  </si>
  <si>
    <t>智慧能源监测管理系统APP系统</t>
  </si>
  <si>
    <t>温感监测系统</t>
  </si>
  <si>
    <t>烟感监测系统</t>
  </si>
  <si>
    <t>智慧配电柜在线监测系统</t>
  </si>
  <si>
    <t>MES生产管理系统v1.0</t>
  </si>
  <si>
    <t>WMS仓库管理系统1.0</t>
  </si>
  <si>
    <t>东莞宇球电子股份有限公司</t>
  </si>
  <si>
    <t>鼎捷T100管理软件</t>
  </si>
  <si>
    <t>广东云百科技有限公司</t>
  </si>
  <si>
    <t>广东鼎捷软件有限公司</t>
  </si>
  <si>
    <t>鼎捷PLM软件</t>
  </si>
  <si>
    <t>广东宏磊达光电科技有限公司</t>
  </si>
  <si>
    <t>07008</t>
  </si>
  <si>
    <t>维拓数字化工厂套装软件</t>
  </si>
  <si>
    <t>维拓工业软件（东莞）有限公司</t>
  </si>
  <si>
    <t>南京维拓科技股份有限公司</t>
  </si>
  <si>
    <t>2024年第三批东莞市中小企业数字化转型城市试点专项资金
中小企业数字化改造项目（智能移动终端行业）拟资助计划</t>
  </si>
  <si>
    <t>软件产品费用</t>
  </si>
  <si>
    <t xml:space="preserve">东莞市天一电机制造有限公司  </t>
  </si>
  <si>
    <t>ERP（E10 ERP）</t>
  </si>
  <si>
    <t xml:space="preserve">广东科视光学技术股份有限公司  </t>
  </si>
  <si>
    <t>智造云</t>
  </si>
  <si>
    <t xml:space="preserve"> 
联通（广东）产业互联网有限公司</t>
  </si>
  <si>
    <t>联维科技（东莞）有限公司</t>
  </si>
  <si>
    <t>03131</t>
  </si>
  <si>
    <t>MES-制造执行系统</t>
  </si>
  <si>
    <t>东莞均维信息科技有限公司</t>
  </si>
  <si>
    <t>03099</t>
  </si>
  <si>
    <t>IOT-数据采集与监控系统</t>
  </si>
  <si>
    <t>03098</t>
  </si>
  <si>
    <t>WMS-仓库管理系统</t>
  </si>
  <si>
    <t>03060</t>
  </si>
  <si>
    <t>MES-智能维修管理系统</t>
  </si>
  <si>
    <t xml:space="preserve">广东思泉新材料股份有限公司   </t>
  </si>
  <si>
    <t>联通（广东）产业互联网有限公司</t>
  </si>
  <si>
    <t>装备云</t>
  </si>
  <si>
    <t xml:space="preserve">东莞市宏创达电子科技有限公司 </t>
  </si>
  <si>
    <t>08029</t>
  </si>
  <si>
    <t>数据开发治理平台</t>
  </si>
  <si>
    <t xml:space="preserve"> 
年华数据科技有限公司</t>
  </si>
  <si>
    <t>08041</t>
  </si>
  <si>
    <t>竞华云智造生产管理软件</t>
  </si>
  <si>
    <t>广州竞华软件科技有限公司</t>
  </si>
  <si>
    <t>08042</t>
  </si>
  <si>
    <t>竞华云智造生产追溯系统</t>
  </si>
  <si>
    <t>08043</t>
  </si>
  <si>
    <t>竞华云智造WMS系统</t>
  </si>
  <si>
    <t>三叠纪（广东）科技有限公司</t>
  </si>
  <si>
    <t>慧云CAPP管理系统</t>
  </si>
  <si>
    <t>成电智能科技（广东）有限公司</t>
  </si>
  <si>
    <t>慧云生产执行管理系统</t>
  </si>
  <si>
    <t>慧云车间无纸化管理系统</t>
  </si>
  <si>
    <t>慧云计划管理系统</t>
  </si>
  <si>
    <t>慧云质量管理系统</t>
  </si>
  <si>
    <t>慧云采购管理系统</t>
  </si>
  <si>
    <t>慧云供应链管理系统</t>
  </si>
  <si>
    <t>慧云WMS管理系统</t>
  </si>
  <si>
    <t>慧云IOT管理系统</t>
  </si>
  <si>
    <t>慧云能耗管理系统</t>
  </si>
  <si>
    <t>慧云设备维保管理系统</t>
  </si>
  <si>
    <t>慧云异构系统集成平台</t>
  </si>
  <si>
    <t>广东飞新达智能设备股份有限公司</t>
  </si>
  <si>
    <t>06073</t>
  </si>
  <si>
    <t>仓储管理系统</t>
  </si>
  <si>
    <t>东莞市东数互联网产业有限公司</t>
  </si>
  <si>
    <t>广东金拓信息科技有限公司</t>
  </si>
  <si>
    <t xml:space="preserve">东莞市金三维模具有限公司 </t>
  </si>
  <si>
    <t>第一批</t>
  </si>
  <si>
    <t>10004</t>
  </si>
  <si>
    <t>模云智能制造云平台（专业版）</t>
  </si>
  <si>
    <t>模德宝</t>
  </si>
  <si>
    <t>深圳模德宝科技有限公司</t>
  </si>
  <si>
    <t>东莞市海轮电子科技有限公司</t>
  </si>
  <si>
    <t>03127</t>
  </si>
  <si>
    <t>鼎捷E10 ERP</t>
  </si>
  <si>
    <t>龙智造</t>
  </si>
  <si>
    <t>鼎捷雅典娜制造云软件</t>
  </si>
  <si>
    <t>通达扬帆科技（东莞）有限公司</t>
  </si>
  <si>
    <t>03061</t>
  </si>
  <si>
    <t>鼎捷T100 ERP</t>
  </si>
  <si>
    <t>03062</t>
  </si>
  <si>
    <t xml:space="preserve">通达精密组件（东莞）有限公司 </t>
  </si>
  <si>
    <t>总计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</si>
</sst>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9">
    <font>
      <sz val="12"/>
      <name val="宋体"/>
      <charset val="134"/>
    </font>
    <font>
      <b/>
      <sz val="12"/>
      <name val="宋体"/>
      <charset val="134"/>
    </font>
    <font>
      <sz val="14"/>
      <color rgb="FF000000"/>
      <name val="等线"/>
      <charset val="134"/>
    </font>
    <font>
      <sz val="14"/>
      <name val="宋体"/>
      <charset val="134"/>
    </font>
    <font>
      <sz val="24"/>
      <name val="方正小标宋简体"/>
      <charset val="134"/>
    </font>
    <font>
      <b/>
      <sz val="14"/>
      <name val="宋体"/>
      <charset val="134"/>
    </font>
    <font>
      <b/>
      <sz val="14"/>
      <color rgb="FF000000"/>
      <name val="等线"/>
      <charset val="134"/>
    </font>
    <font>
      <sz val="14"/>
      <color theme="1"/>
      <name val="等线"/>
      <charset val="134"/>
    </font>
    <font>
      <sz val="14"/>
      <name val="等线"/>
      <charset val="134"/>
    </font>
    <font>
      <sz val="14"/>
      <color rgb="FF333333"/>
      <name val="等线"/>
      <charset val="134"/>
    </font>
    <font>
      <sz val="12"/>
      <color theme="1"/>
      <name val="等线"/>
      <charset val="134"/>
    </font>
    <font>
      <sz val="12"/>
      <name val="仿宋_GB2312"/>
      <charset val="134"/>
    </font>
    <font>
      <sz val="14"/>
      <name val="黑体"/>
      <charset val="134"/>
    </font>
    <font>
      <b/>
      <sz val="14"/>
      <color rgb="FF000000"/>
      <name val="仿宋_GB2312"/>
      <charset val="134"/>
    </font>
    <font>
      <sz val="12"/>
      <color rgb="FF000000"/>
      <name val="仿宋_GB2312"/>
      <charset val="134"/>
    </font>
    <font>
      <sz val="18"/>
      <name val="黑体"/>
      <charset val="134"/>
    </font>
    <font>
      <sz val="12"/>
      <name val="Times New Roman"/>
      <charset val="134"/>
    </font>
    <font>
      <b/>
      <sz val="12"/>
      <name val="Times New Roman"/>
      <charset val="134"/>
    </font>
    <font>
      <sz val="21"/>
      <name val="Times New Roman"/>
      <charset val="134"/>
    </font>
    <font>
      <sz val="15.5"/>
      <name val="Times New Roman"/>
      <charset val="134"/>
    </font>
    <font>
      <sz val="15.5"/>
      <name val="Times New Roman"/>
      <charset val="134"/>
    </font>
    <font>
      <sz val="15.5"/>
      <color rgb="FF000000"/>
      <name val="Times New Roman"/>
      <charset val="134"/>
    </font>
    <font>
      <sz val="15.5"/>
      <name val="黑体"/>
      <charset val="134"/>
    </font>
    <font>
      <sz val="15.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1"/>
      <name val="方正小标宋简体"/>
      <charset val="134"/>
    </font>
    <font>
      <sz val="15.5"/>
      <name val="楷体_GB2312"/>
      <charset val="134"/>
    </font>
    <font>
      <sz val="15.5"/>
      <color rgb="FF000000"/>
      <name val="黑体"/>
      <charset val="134"/>
    </font>
    <font>
      <sz val="15.5"/>
      <name val="仿宋_GB2312"/>
      <charset val="134"/>
    </font>
    <font>
      <sz val="15.5"/>
      <color rgb="FF000000"/>
      <name val="仿宋_GB2312"/>
      <charset val="134"/>
    </font>
  </fonts>
  <fills count="36">
    <fill>
      <patternFill patternType="none"/>
    </fill>
    <fill>
      <patternFill patternType="gray125"/>
    </fill>
    <fill>
      <patternFill patternType="solid">
        <fgColor theme="5" tint="0.399945066682943"/>
        <bgColor indexed="64"/>
      </patternFill>
    </fill>
    <fill>
      <patternFill patternType="solid">
        <fgColor theme="0" tint="-0.249977111117893"/>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diagonal/>
    </border>
    <border>
      <left style="thin">
        <color indexed="8"/>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indexed="8"/>
      </bottom>
      <diagonal/>
    </border>
    <border>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2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4"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0" borderId="22"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28" fillId="12" borderId="0" applyNumberFormat="0" applyBorder="0" applyAlignment="0" applyProtection="0">
      <alignment vertical="center"/>
    </xf>
    <xf numFmtId="0" fontId="31" fillId="0" borderId="24" applyNumberFormat="0" applyFill="0" applyAlignment="0" applyProtection="0">
      <alignment vertical="center"/>
    </xf>
    <xf numFmtId="0" fontId="28" fillId="13" borderId="0" applyNumberFormat="0" applyBorder="0" applyAlignment="0" applyProtection="0">
      <alignment vertical="center"/>
    </xf>
    <xf numFmtId="0" fontId="37" fillId="14" borderId="25" applyNumberFormat="0" applyAlignment="0" applyProtection="0">
      <alignment vertical="center"/>
    </xf>
    <xf numFmtId="0" fontId="38" fillId="14" borderId="21" applyNumberFormat="0" applyAlignment="0" applyProtection="0">
      <alignment vertical="center"/>
    </xf>
    <xf numFmtId="0" fontId="39" fillId="15" borderId="26"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cellStyleXfs>
  <cellXfs count="183">
    <xf numFmtId="0" fontId="0" fillId="0" borderId="0" xfId="0">
      <alignment vertical="center"/>
    </xf>
    <xf numFmtId="0" fontId="0" fillId="0" borderId="0" xfId="0" applyAlignment="1">
      <alignment horizontal="center" vertical="center"/>
    </xf>
    <xf numFmtId="177" fontId="1" fillId="0" borderId="0" xfId="0" applyNumberFormat="1" applyFont="1" applyFill="1" applyAlignment="1">
      <alignment horizontal="center" vertical="center"/>
    </xf>
    <xf numFmtId="176" fontId="0" fillId="0" borderId="0" xfId="0" applyNumberFormat="1" applyFill="1">
      <alignment vertical="center"/>
    </xf>
    <xf numFmtId="177" fontId="0" fillId="0" borderId="0" xfId="0" applyNumberFormat="1" applyFill="1" applyAlignment="1">
      <alignment horizontal="center" vertical="center"/>
    </xf>
    <xf numFmtId="177" fontId="0" fillId="0" borderId="0" xfId="0" applyNumberFormat="1" applyAlignment="1">
      <alignment horizontal="center" vertical="center"/>
    </xf>
    <xf numFmtId="177" fontId="2"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xf>
    <xf numFmtId="0" fontId="3" fillId="0" borderId="0" xfId="0" applyFont="1" applyFill="1" applyAlignment="1">
      <alignment horizontal="lef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Border="1" applyAlignment="1">
      <alignment horizontal="left" vertical="center"/>
    </xf>
    <xf numFmtId="0" fontId="6" fillId="0" borderId="3" xfId="0"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177" fontId="2" fillId="2"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49" fontId="7"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3" xfId="0" applyFont="1" applyFill="1" applyBorder="1" applyAlignment="1">
      <alignment horizontal="center" vertical="top" wrapText="1"/>
    </xf>
    <xf numFmtId="0" fontId="8" fillId="0" borderId="5" xfId="0" applyFont="1" applyBorder="1" applyAlignment="1">
      <alignment horizontal="center" vertical="top" wrapText="1"/>
    </xf>
    <xf numFmtId="49" fontId="2"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top" wrapText="1"/>
    </xf>
    <xf numFmtId="177" fontId="2" fillId="2" borderId="3" xfId="0" applyNumberFormat="1" applyFont="1" applyFill="1" applyBorder="1" applyAlignment="1">
      <alignment horizontal="center" vertical="top" wrapText="1"/>
    </xf>
    <xf numFmtId="0" fontId="6" fillId="0" borderId="6" xfId="0" applyFont="1" applyFill="1" applyBorder="1" applyAlignment="1">
      <alignment horizontal="center" vertical="top" wrapText="1"/>
    </xf>
    <xf numFmtId="0" fontId="2" fillId="0" borderId="6" xfId="0" applyFont="1" applyFill="1" applyBorder="1" applyAlignment="1">
      <alignment horizontal="center" vertical="top" wrapText="1"/>
    </xf>
    <xf numFmtId="177" fontId="2" fillId="2" borderId="6"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2" fillId="0" borderId="4" xfId="0" applyFont="1" applyFill="1" applyBorder="1" applyAlignment="1">
      <alignment horizontal="center" vertical="top" wrapText="1"/>
    </xf>
    <xf numFmtId="177" fontId="2" fillId="2" borderId="4" xfId="0" applyNumberFormat="1" applyFont="1" applyFill="1" applyBorder="1" applyAlignment="1">
      <alignment horizontal="center" vertical="top" wrapText="1"/>
    </xf>
    <xf numFmtId="0" fontId="8" fillId="0" borderId="5" xfId="0" applyFont="1" applyFill="1" applyBorder="1" applyAlignment="1">
      <alignment horizontal="center" vertical="center" wrapText="1"/>
    </xf>
    <xf numFmtId="177" fontId="6" fillId="2" borderId="5" xfId="0" applyNumberFormat="1" applyFont="1" applyFill="1" applyBorder="1" applyAlignment="1">
      <alignment horizontal="center" vertical="center" wrapText="1"/>
    </xf>
    <xf numFmtId="176" fontId="6" fillId="3" borderId="5"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6" fillId="0" borderId="8" xfId="0" applyNumberFormat="1" applyFont="1" applyFill="1" applyBorder="1" applyAlignment="1">
      <alignment horizontal="center" vertical="center" wrapText="1"/>
    </xf>
    <xf numFmtId="177" fontId="6" fillId="3"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6" fontId="2" fillId="3" borderId="5" xfId="0" applyNumberFormat="1" applyFont="1" applyFill="1" applyBorder="1" applyAlignment="1">
      <alignment vertical="center" wrapText="1"/>
    </xf>
    <xf numFmtId="177" fontId="2" fillId="0" borderId="5"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177" fontId="2" fillId="3" borderId="5" xfId="0" applyNumberFormat="1" applyFont="1" applyFill="1" applyBorder="1" applyAlignment="1">
      <alignment horizontal="center" vertical="center" wrapText="1"/>
    </xf>
    <xf numFmtId="0" fontId="2" fillId="3" borderId="6"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top" wrapText="1"/>
    </xf>
    <xf numFmtId="0" fontId="2" fillId="3" borderId="6" xfId="0" applyNumberFormat="1" applyFont="1" applyFill="1" applyBorder="1" applyAlignment="1">
      <alignment horizontal="center" vertical="top" wrapText="1"/>
    </xf>
    <xf numFmtId="0" fontId="2" fillId="3" borderId="4" xfId="0" applyNumberFormat="1" applyFont="1" applyFill="1" applyBorder="1" applyAlignment="1">
      <alignment horizontal="center" vertical="top" wrapText="1"/>
    </xf>
    <xf numFmtId="0" fontId="7" fillId="0" borderId="5" xfId="0" applyFont="1" applyFill="1" applyBorder="1" applyAlignment="1">
      <alignment horizontal="center" vertical="center"/>
    </xf>
    <xf numFmtId="0" fontId="7" fillId="3" borderId="5" xfId="0" applyFont="1" applyFill="1" applyBorder="1" applyAlignment="1">
      <alignment horizontal="center" vertical="center"/>
    </xf>
    <xf numFmtId="177" fontId="2" fillId="3" borderId="3" xfId="0" applyNumberFormat="1" applyFont="1" applyFill="1" applyBorder="1" applyAlignment="1">
      <alignment horizontal="center" vertical="center" wrapText="1"/>
    </xf>
    <xf numFmtId="177" fontId="2" fillId="3" borderId="4" xfId="0" applyNumberFormat="1" applyFont="1" applyFill="1" applyBorder="1" applyAlignment="1">
      <alignment horizontal="center" vertical="center" wrapText="1"/>
    </xf>
    <xf numFmtId="177" fontId="2" fillId="3" borderId="6" xfId="0" applyNumberFormat="1" applyFont="1" applyFill="1" applyBorder="1" applyAlignment="1">
      <alignment horizontal="center" vertical="center" wrapText="1"/>
    </xf>
    <xf numFmtId="0" fontId="6" fillId="0" borderId="8" xfId="0" applyFont="1" applyFill="1" applyBorder="1" applyAlignment="1">
      <alignment vertical="center" wrapText="1"/>
    </xf>
    <xf numFmtId="177" fontId="6" fillId="3" borderId="4"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2" fillId="2" borderId="6"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2" borderId="4"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177" fontId="7" fillId="3" borderId="5"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6" fillId="3"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Fill="1" applyAlignment="1">
      <alignment horizontal="center" vertical="center"/>
    </xf>
    <xf numFmtId="177" fontId="0" fillId="0" borderId="0" xfId="0" applyNumberFormat="1">
      <alignment vertical="center"/>
    </xf>
    <xf numFmtId="0" fontId="12" fillId="0" borderId="0" xfId="0" applyFont="1" applyFill="1" applyAlignment="1">
      <alignment horizontal="center" vertical="center"/>
    </xf>
    <xf numFmtId="0" fontId="0" fillId="0" borderId="0" xfId="0" applyFill="1" applyAlignment="1">
      <alignment horizontal="center" vertical="center"/>
    </xf>
    <xf numFmtId="177" fontId="4" fillId="0" borderId="1" xfId="0" applyNumberFormat="1" applyFont="1" applyFill="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177" fontId="5" fillId="0" borderId="5" xfId="0" applyNumberFormat="1" applyFont="1" applyBorder="1" applyAlignment="1">
      <alignment horizontal="left" vertical="center"/>
    </xf>
    <xf numFmtId="0" fontId="13" fillId="0" borderId="3" xfId="0" applyFont="1" applyFill="1" applyBorder="1" applyAlignment="1">
      <alignment horizontal="center" vertical="center" wrapText="1"/>
    </xf>
    <xf numFmtId="177" fontId="13" fillId="2"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7" fontId="13" fillId="2" borderId="4"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4" fillId="0" borderId="5" xfId="0" applyFont="1" applyFill="1" applyBorder="1" applyAlignment="1">
      <alignment horizontal="center" vertical="center" wrapText="1"/>
    </xf>
    <xf numFmtId="177" fontId="11" fillId="0" borderId="5" xfId="0" applyNumberFormat="1" applyFont="1" applyBorder="1" applyAlignment="1">
      <alignment horizontal="center" vertical="center"/>
    </xf>
    <xf numFmtId="0" fontId="11" fillId="0" borderId="5" xfId="0" applyFont="1" applyFill="1" applyBorder="1" applyAlignment="1">
      <alignment horizontal="center" vertical="center"/>
    </xf>
    <xf numFmtId="177" fontId="11" fillId="0" borderId="3" xfId="0" applyNumberFormat="1" applyFont="1" applyFill="1" applyBorder="1" applyAlignment="1">
      <alignment horizontal="center" vertical="center"/>
    </xf>
    <xf numFmtId="177" fontId="11" fillId="0" borderId="4"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wrapText="1"/>
    </xf>
    <xf numFmtId="0" fontId="11" fillId="0" borderId="8"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177" fontId="11" fillId="0" borderId="9" xfId="0" applyNumberFormat="1" applyFont="1" applyFill="1" applyBorder="1" applyAlignment="1">
      <alignment horizontal="center" vertical="center"/>
    </xf>
    <xf numFmtId="0" fontId="11" fillId="0" borderId="8" xfId="0" applyFont="1" applyBorder="1" applyAlignment="1">
      <alignment horizontal="center" vertical="center"/>
    </xf>
    <xf numFmtId="177" fontId="11" fillId="0" borderId="10"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177" fontId="5" fillId="0" borderId="5" xfId="0" applyNumberFormat="1" applyFont="1" applyBorder="1" applyAlignment="1">
      <alignment horizontal="center" vertical="center"/>
    </xf>
    <xf numFmtId="176" fontId="13" fillId="3" borderId="5" xfId="0" applyNumberFormat="1" applyFont="1" applyFill="1" applyBorder="1" applyAlignment="1">
      <alignment horizontal="center" vertical="center" wrapText="1"/>
    </xf>
    <xf numFmtId="177" fontId="13" fillId="0" borderId="7"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177" fontId="13" fillId="0" borderId="8" xfId="0" applyNumberFormat="1" applyFont="1" applyFill="1" applyBorder="1" applyAlignment="1">
      <alignment horizontal="center" vertical="center" wrapText="1"/>
    </xf>
    <xf numFmtId="177" fontId="13" fillId="3" borderId="5"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xf>
    <xf numFmtId="177" fontId="11" fillId="0" borderId="3"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0" xfId="0" applyNumberFormat="1" applyFont="1" applyAlignment="1">
      <alignment horizontal="center" vertical="center"/>
    </xf>
    <xf numFmtId="177" fontId="5" fillId="0" borderId="14" xfId="0" applyNumberFormat="1" applyFont="1" applyBorder="1" applyAlignment="1">
      <alignment horizontal="left" vertical="center"/>
    </xf>
    <xf numFmtId="0" fontId="13" fillId="3" borderId="5" xfId="0" applyNumberFormat="1" applyFont="1" applyFill="1" applyBorder="1" applyAlignment="1">
      <alignment horizontal="center" vertical="center" wrapText="1"/>
    </xf>
    <xf numFmtId="177" fontId="11" fillId="0" borderId="5" xfId="0" applyNumberFormat="1" applyFont="1" applyBorder="1" applyAlignment="1">
      <alignment horizontal="center" vertical="center" wrapText="1"/>
    </xf>
    <xf numFmtId="177" fontId="11" fillId="0" borderId="14"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177" fontId="11" fillId="0" borderId="14" xfId="0" applyNumberFormat="1" applyFont="1" applyBorder="1" applyAlignment="1">
      <alignment horizontal="center" vertical="center"/>
    </xf>
    <xf numFmtId="177" fontId="11" fillId="0" borderId="6" xfId="0" applyNumberFormat="1" applyFont="1" applyBorder="1" applyAlignment="1">
      <alignment horizontal="center" vertical="center" wrapText="1"/>
    </xf>
    <xf numFmtId="177" fontId="11" fillId="0" borderId="15" xfId="0" applyNumberFormat="1" applyFont="1" applyFill="1" applyBorder="1" applyAlignment="1">
      <alignment horizontal="center" vertical="center"/>
    </xf>
    <xf numFmtId="177" fontId="11" fillId="0" borderId="6" xfId="0" applyNumberFormat="1" applyFont="1" applyBorder="1" applyAlignment="1">
      <alignment horizontal="center" vertical="center"/>
    </xf>
    <xf numFmtId="177" fontId="11" fillId="0" borderId="16" xfId="0" applyNumberFormat="1" applyFont="1" applyBorder="1" applyAlignment="1">
      <alignment horizontal="center" vertical="center"/>
    </xf>
    <xf numFmtId="177" fontId="11" fillId="0" borderId="15"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17" xfId="0" applyNumberFormat="1" applyFont="1" applyBorder="1" applyAlignment="1">
      <alignment horizontal="center" vertical="center"/>
    </xf>
    <xf numFmtId="177" fontId="11" fillId="0" borderId="18" xfId="0" applyNumberFormat="1" applyFont="1" applyBorder="1" applyAlignment="1">
      <alignment horizontal="center" vertical="center"/>
    </xf>
    <xf numFmtId="0" fontId="15"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Fill="1" applyAlignment="1">
      <alignment horizontal="center" vertical="center"/>
    </xf>
    <xf numFmtId="177" fontId="17" fillId="0" borderId="0" xfId="0" applyNumberFormat="1" applyFont="1" applyFill="1" applyAlignment="1">
      <alignment horizontal="center" vertical="center"/>
    </xf>
    <xf numFmtId="0" fontId="18" fillId="0" borderId="0" xfId="0" applyFont="1" applyFill="1" applyBorder="1" applyAlignment="1">
      <alignment horizontal="center" vertical="center" wrapText="1"/>
    </xf>
    <xf numFmtId="177" fontId="18" fillId="0" borderId="0" xfId="0" applyNumberFormat="1" applyFont="1" applyFill="1" applyBorder="1" applyAlignment="1">
      <alignment horizontal="center" vertical="center" wrapText="1"/>
    </xf>
    <xf numFmtId="0" fontId="19" fillId="0" borderId="19" xfId="0" applyFont="1" applyBorder="1" applyAlignment="1">
      <alignment horizontal="right" vertical="center"/>
    </xf>
    <xf numFmtId="0" fontId="20" fillId="0" borderId="4" xfId="0" applyFont="1" applyBorder="1" applyAlignment="1">
      <alignment horizontal="right" vertical="center"/>
    </xf>
    <xf numFmtId="177" fontId="20" fillId="0" borderId="4" xfId="0" applyNumberFormat="1" applyFont="1" applyBorder="1" applyAlignment="1">
      <alignment horizontal="right" vertical="center"/>
    </xf>
    <xf numFmtId="177" fontId="20" fillId="0" borderId="20" xfId="0" applyNumberFormat="1" applyFont="1" applyBorder="1" applyAlignment="1">
      <alignment horizontal="right" vertical="center"/>
    </xf>
    <xf numFmtId="0" fontId="21" fillId="0" borderId="5" xfId="0" applyFont="1" applyFill="1" applyBorder="1" applyAlignment="1">
      <alignment horizontal="center" vertical="center" wrapText="1"/>
    </xf>
    <xf numFmtId="177" fontId="21" fillId="4" borderId="5" xfId="0" applyNumberFormat="1" applyFont="1" applyFill="1" applyBorder="1" applyAlignment="1">
      <alignment horizontal="center" vertical="center" wrapText="1"/>
    </xf>
    <xf numFmtId="0" fontId="20"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177" fontId="20" fillId="4" borderId="5" xfId="0" applyNumberFormat="1" applyFont="1" applyFill="1" applyBorder="1" applyAlignment="1">
      <alignment horizontal="center" vertical="center"/>
    </xf>
    <xf numFmtId="177" fontId="20" fillId="4" borderId="5" xfId="0" applyNumberFormat="1" applyFont="1" applyFill="1" applyBorder="1" applyAlignment="1">
      <alignment horizontal="center" vertical="center" wrapText="1"/>
    </xf>
    <xf numFmtId="0" fontId="20" fillId="0" borderId="5"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21" fillId="0" borderId="5" xfId="0" applyNumberFormat="1" applyFont="1" applyFill="1" applyBorder="1" applyAlignment="1">
      <alignment horizontal="center" vertical="center" wrapText="1"/>
    </xf>
    <xf numFmtId="0" fontId="20" fillId="4" borderId="5" xfId="0" applyFont="1" applyFill="1" applyBorder="1" applyAlignment="1">
      <alignment horizontal="center" vertical="center"/>
    </xf>
    <xf numFmtId="0" fontId="22" fillId="0" borderId="7" xfId="0" applyFont="1" applyBorder="1" applyAlignment="1">
      <alignment horizontal="center" vertical="center"/>
    </xf>
    <xf numFmtId="0" fontId="23" fillId="0" borderId="2" xfId="0" applyFont="1" applyBorder="1" applyAlignment="1">
      <alignment horizontal="center" vertical="center"/>
    </xf>
    <xf numFmtId="0" fontId="23" fillId="0" borderId="8" xfId="0" applyFont="1" applyBorder="1" applyAlignment="1">
      <alignment horizontal="center" vertical="center"/>
    </xf>
    <xf numFmtId="0" fontId="11" fillId="0" borderId="5" xfId="0" applyFont="1" applyBorder="1" applyAlignment="1" quotePrefix="1">
      <alignment horizontal="center" vertical="center"/>
    </xf>
    <xf numFmtId="0" fontId="14" fillId="0" borderId="5" xfId="0" applyFont="1" applyFill="1" applyBorder="1" applyAlignment="1" quotePrefix="1">
      <alignment horizontal="center" vertical="center" wrapText="1"/>
    </xf>
    <xf numFmtId="0" fontId="14" fillId="0" borderId="5" xfId="0" applyNumberFormat="1" applyFont="1" applyFill="1" applyBorder="1" applyAlignment="1" quotePrefix="1">
      <alignment horizontal="center" vertical="center" wrapText="1"/>
    </xf>
    <xf numFmtId="0" fontId="11" fillId="0" borderId="13"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F4B382"/>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130" zoomScaleNormal="130" workbookViewId="0">
      <selection activeCell="A27" sqref="A27:D27"/>
    </sheetView>
  </sheetViews>
  <sheetFormatPr defaultColWidth="8.7" defaultRowHeight="14.25" outlineLevelCol="5"/>
  <cols>
    <col min="1" max="1" width="6.4" style="1" customWidth="1"/>
    <col min="2" max="2" width="30.2" customWidth="1"/>
    <col min="3" max="3" width="8.9" style="1" customWidth="1"/>
    <col min="4" max="4" width="34.1" style="1" customWidth="1"/>
    <col min="5" max="5" width="12.4" style="100" customWidth="1"/>
    <col min="6" max="6" width="17.5" style="100" customWidth="1"/>
  </cols>
  <sheetData>
    <row r="1" ht="45" customHeight="1" spans="1:6">
      <c r="A1" s="158" t="s">
        <v>0</v>
      </c>
      <c r="B1" s="159"/>
      <c r="C1" s="160"/>
      <c r="D1" s="160"/>
      <c r="E1" s="161"/>
      <c r="F1" s="161"/>
    </row>
    <row r="2" ht="82.2" customHeight="1" spans="1:6">
      <c r="A2" s="162" t="s">
        <v>1</v>
      </c>
      <c r="B2" s="162"/>
      <c r="C2" s="162"/>
      <c r="D2" s="162"/>
      <c r="E2" s="163"/>
      <c r="F2" s="163"/>
    </row>
    <row r="3" ht="45" customHeight="1" spans="1:6">
      <c r="A3" s="164" t="s">
        <v>2</v>
      </c>
      <c r="B3" s="165"/>
      <c r="C3" s="165"/>
      <c r="D3" s="165"/>
      <c r="E3" s="166"/>
      <c r="F3" s="167"/>
    </row>
    <row r="4" s="97" customFormat="1" ht="45" customHeight="1" spans="1:6">
      <c r="A4" s="168" t="s">
        <v>3</v>
      </c>
      <c r="B4" s="168" t="s">
        <v>4</v>
      </c>
      <c r="C4" s="168" t="s">
        <v>5</v>
      </c>
      <c r="D4" s="168" t="s">
        <v>6</v>
      </c>
      <c r="E4" s="169" t="s">
        <v>7</v>
      </c>
      <c r="F4" s="169" t="s">
        <v>8</v>
      </c>
    </row>
    <row r="5" s="98" customFormat="1" ht="45" customHeight="1" spans="1:6">
      <c r="A5" s="170">
        <v>1</v>
      </c>
      <c r="B5" s="171" t="s">
        <v>9</v>
      </c>
      <c r="C5" s="172" t="s">
        <v>10</v>
      </c>
      <c r="D5" s="168" t="s">
        <v>11</v>
      </c>
      <c r="E5" s="173">
        <v>83.23</v>
      </c>
      <c r="F5" s="174">
        <v>41.61</v>
      </c>
    </row>
    <row r="6" s="98" customFormat="1" ht="45" customHeight="1" spans="1:6">
      <c r="A6" s="170">
        <v>2</v>
      </c>
      <c r="B6" s="171" t="s">
        <v>12</v>
      </c>
      <c r="C6" s="172" t="s">
        <v>10</v>
      </c>
      <c r="D6" s="168" t="s">
        <v>13</v>
      </c>
      <c r="E6" s="173">
        <v>99.41</v>
      </c>
      <c r="F6" s="174">
        <v>49.7</v>
      </c>
    </row>
    <row r="7" s="99" customFormat="1" ht="45" customHeight="1" spans="1:6">
      <c r="A7" s="175">
        <v>3</v>
      </c>
      <c r="B7" s="176" t="s">
        <v>14</v>
      </c>
      <c r="C7" s="177" t="s">
        <v>10</v>
      </c>
      <c r="D7" s="168" t="s">
        <v>15</v>
      </c>
      <c r="E7" s="173">
        <v>90.64</v>
      </c>
      <c r="F7" s="173">
        <v>45.32</v>
      </c>
    </row>
    <row r="8" s="99" customFormat="1" ht="45" customHeight="1" spans="1:6">
      <c r="A8" s="175">
        <v>4</v>
      </c>
      <c r="B8" s="176" t="s">
        <v>16</v>
      </c>
      <c r="C8" s="177" t="s">
        <v>10</v>
      </c>
      <c r="D8" s="168" t="s">
        <v>17</v>
      </c>
      <c r="E8" s="173">
        <v>50.09</v>
      </c>
      <c r="F8" s="173">
        <v>25.04</v>
      </c>
    </row>
    <row r="9" s="99" customFormat="1" ht="45" customHeight="1" spans="1:6">
      <c r="A9" s="175">
        <v>5</v>
      </c>
      <c r="B9" s="176" t="s">
        <v>18</v>
      </c>
      <c r="C9" s="177" t="s">
        <v>10</v>
      </c>
      <c r="D9" s="178" t="s">
        <v>19</v>
      </c>
      <c r="E9" s="173">
        <v>50.56</v>
      </c>
      <c r="F9" s="173">
        <v>25.28</v>
      </c>
    </row>
    <row r="10" s="99" customFormat="1" ht="45" customHeight="1" spans="1:6">
      <c r="A10" s="175">
        <v>6</v>
      </c>
      <c r="B10" s="176" t="s">
        <v>20</v>
      </c>
      <c r="C10" s="177" t="s">
        <v>10</v>
      </c>
      <c r="D10" s="168" t="s">
        <v>21</v>
      </c>
      <c r="E10" s="173">
        <v>190.26</v>
      </c>
      <c r="F10" s="173">
        <v>95.13</v>
      </c>
    </row>
    <row r="11" s="98" customFormat="1" ht="45" customHeight="1" spans="1:6">
      <c r="A11" s="170">
        <v>7</v>
      </c>
      <c r="B11" s="171" t="s">
        <v>22</v>
      </c>
      <c r="C11" s="172" t="s">
        <v>10</v>
      </c>
      <c r="D11" s="171" t="s">
        <v>23</v>
      </c>
      <c r="E11" s="179">
        <v>171.19</v>
      </c>
      <c r="F11" s="173">
        <v>85.59</v>
      </c>
    </row>
    <row r="12" s="98" customFormat="1" ht="45" customHeight="1" spans="1:6">
      <c r="A12" s="170">
        <v>8</v>
      </c>
      <c r="B12" s="171" t="s">
        <v>24</v>
      </c>
      <c r="C12" s="172" t="s">
        <v>10</v>
      </c>
      <c r="D12" s="171" t="s">
        <v>25</v>
      </c>
      <c r="E12" s="179">
        <v>176.23</v>
      </c>
      <c r="F12" s="173">
        <v>88.11</v>
      </c>
    </row>
    <row r="13" s="98" customFormat="1" ht="45" customHeight="1" spans="1:6">
      <c r="A13" s="170">
        <v>9</v>
      </c>
      <c r="B13" s="171" t="s">
        <v>26</v>
      </c>
      <c r="C13" s="172" t="s">
        <v>10</v>
      </c>
      <c r="D13" s="168" t="s">
        <v>27</v>
      </c>
      <c r="E13" s="173">
        <v>201.76</v>
      </c>
      <c r="F13" s="174">
        <v>100.88</v>
      </c>
    </row>
    <row r="14" s="98" customFormat="1" ht="45" customHeight="1" spans="1:6">
      <c r="A14" s="170">
        <v>10</v>
      </c>
      <c r="B14" s="171" t="s">
        <v>28</v>
      </c>
      <c r="C14" s="172" t="s">
        <v>10</v>
      </c>
      <c r="D14" s="168" t="s">
        <v>29</v>
      </c>
      <c r="E14" s="173">
        <v>241.52</v>
      </c>
      <c r="F14" s="174">
        <v>120.76</v>
      </c>
    </row>
    <row r="15" s="99" customFormat="1" ht="45" customHeight="1" spans="1:6">
      <c r="A15" s="175">
        <v>11</v>
      </c>
      <c r="B15" s="176" t="s">
        <v>30</v>
      </c>
      <c r="C15" s="177" t="s">
        <v>10</v>
      </c>
      <c r="D15" s="168" t="s">
        <v>19</v>
      </c>
      <c r="E15" s="173">
        <v>139.82</v>
      </c>
      <c r="F15" s="173">
        <v>69.91</v>
      </c>
    </row>
    <row r="16" s="99" customFormat="1" ht="45" customHeight="1" spans="1:6">
      <c r="A16" s="175">
        <v>12</v>
      </c>
      <c r="B16" s="176" t="s">
        <v>31</v>
      </c>
      <c r="C16" s="177" t="s">
        <v>10</v>
      </c>
      <c r="D16" s="168" t="s">
        <v>17</v>
      </c>
      <c r="E16" s="179">
        <v>156.09</v>
      </c>
      <c r="F16" s="173">
        <v>78.04</v>
      </c>
    </row>
    <row r="17" s="99" customFormat="1" ht="45" customHeight="1" spans="1:6">
      <c r="A17" s="175">
        <v>13</v>
      </c>
      <c r="B17" s="176" t="s">
        <v>32</v>
      </c>
      <c r="C17" s="177" t="s">
        <v>10</v>
      </c>
      <c r="D17" s="178" t="s">
        <v>29</v>
      </c>
      <c r="E17" s="173">
        <v>225.71</v>
      </c>
      <c r="F17" s="173">
        <v>112.85</v>
      </c>
    </row>
    <row r="18" s="99" customFormat="1" ht="45" customHeight="1" spans="1:6">
      <c r="A18" s="175">
        <v>14</v>
      </c>
      <c r="B18" s="176" t="s">
        <v>33</v>
      </c>
      <c r="C18" s="177" t="s">
        <v>10</v>
      </c>
      <c r="D18" s="178" t="s">
        <v>29</v>
      </c>
      <c r="E18" s="173">
        <v>68.01</v>
      </c>
      <c r="F18" s="173">
        <v>34</v>
      </c>
    </row>
    <row r="19" s="98" customFormat="1" ht="45" customHeight="1" spans="1:6">
      <c r="A19" s="170">
        <v>15</v>
      </c>
      <c r="B19" s="171" t="s">
        <v>34</v>
      </c>
      <c r="C19" s="172" t="s">
        <v>10</v>
      </c>
      <c r="D19" s="178" t="s">
        <v>29</v>
      </c>
      <c r="E19" s="179">
        <v>68.05</v>
      </c>
      <c r="F19" s="173">
        <v>34.02</v>
      </c>
    </row>
    <row r="20" s="98" customFormat="1" ht="45" customHeight="1" spans="1:6">
      <c r="A20" s="170">
        <v>16</v>
      </c>
      <c r="B20" s="171" t="s">
        <v>35</v>
      </c>
      <c r="C20" s="172" t="s">
        <v>10</v>
      </c>
      <c r="D20" s="178" t="s">
        <v>29</v>
      </c>
      <c r="E20" s="179">
        <v>87.16</v>
      </c>
      <c r="F20" s="173">
        <v>43.58</v>
      </c>
    </row>
    <row r="21" s="98" customFormat="1" ht="45" customHeight="1" spans="1:6">
      <c r="A21" s="170">
        <v>17</v>
      </c>
      <c r="B21" s="171" t="s">
        <v>36</v>
      </c>
      <c r="C21" s="172" t="s">
        <v>10</v>
      </c>
      <c r="D21" s="171" t="s">
        <v>37</v>
      </c>
      <c r="E21" s="179">
        <v>81.56</v>
      </c>
      <c r="F21" s="173">
        <v>40.78</v>
      </c>
    </row>
    <row r="22" s="98" customFormat="1" ht="45" customHeight="1" spans="1:6">
      <c r="A22" s="170">
        <v>18</v>
      </c>
      <c r="B22" s="171" t="s">
        <v>38</v>
      </c>
      <c r="C22" s="172" t="s">
        <v>10</v>
      </c>
      <c r="D22" s="171" t="s">
        <v>37</v>
      </c>
      <c r="E22" s="173">
        <v>53.8</v>
      </c>
      <c r="F22" s="173">
        <v>26.9</v>
      </c>
    </row>
    <row r="23" s="98" customFormat="1" ht="45" customHeight="1" spans="1:6">
      <c r="A23" s="170">
        <v>19</v>
      </c>
      <c r="B23" s="171" t="s">
        <v>39</v>
      </c>
      <c r="C23" s="172" t="s">
        <v>10</v>
      </c>
      <c r="D23" s="171" t="s">
        <v>40</v>
      </c>
      <c r="E23" s="179">
        <v>137.18</v>
      </c>
      <c r="F23" s="173">
        <v>68.59</v>
      </c>
    </row>
    <row r="24" s="98" customFormat="1" ht="45" customHeight="1" spans="1:6">
      <c r="A24" s="170">
        <v>20</v>
      </c>
      <c r="B24" s="171" t="s">
        <v>41</v>
      </c>
      <c r="C24" s="172" t="s">
        <v>10</v>
      </c>
      <c r="D24" s="178" t="s">
        <v>29</v>
      </c>
      <c r="E24" s="179">
        <v>115.97</v>
      </c>
      <c r="F24" s="173">
        <v>57.98</v>
      </c>
    </row>
    <row r="25" s="98" customFormat="1" ht="45" customHeight="1" spans="1:6">
      <c r="A25" s="170">
        <v>21</v>
      </c>
      <c r="B25" s="171" t="s">
        <v>42</v>
      </c>
      <c r="C25" s="172" t="s">
        <v>10</v>
      </c>
      <c r="D25" s="171" t="s">
        <v>37</v>
      </c>
      <c r="E25" s="179">
        <v>207.73</v>
      </c>
      <c r="F25" s="173">
        <v>103.86</v>
      </c>
    </row>
    <row r="26" s="97" customFormat="1" ht="45" customHeight="1" spans="1:6">
      <c r="A26" s="170">
        <v>22</v>
      </c>
      <c r="B26" s="171" t="s">
        <v>43</v>
      </c>
      <c r="C26" s="172" t="s">
        <v>10</v>
      </c>
      <c r="D26" s="168" t="s">
        <v>27</v>
      </c>
      <c r="E26" s="179">
        <v>207.32</v>
      </c>
      <c r="F26" s="173">
        <v>103.66</v>
      </c>
    </row>
    <row r="27" s="97" customFormat="1" ht="45" customHeight="1" spans="1:6">
      <c r="A27" s="180" t="s">
        <v>44</v>
      </c>
      <c r="B27" s="181"/>
      <c r="C27" s="181"/>
      <c r="D27" s="182"/>
      <c r="E27" s="179">
        <f>SUM(E5:E26)</f>
        <v>2903.29</v>
      </c>
      <c r="F27" s="173">
        <f>SUM(F5:F26)</f>
        <v>1451.59</v>
      </c>
    </row>
  </sheetData>
  <mergeCells count="3">
    <mergeCell ref="A2:F2"/>
    <mergeCell ref="A3:F3"/>
    <mergeCell ref="A27:D27"/>
  </mergeCells>
  <printOptions horizontalCentered="1"/>
  <pageMargins left="0.708333333333333" right="0.708333333333333" top="0.786805555555556" bottom="0.708333333333333" header="0" footer="0"/>
  <pageSetup paperSize="9" scale="74"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7"/>
  <sheetViews>
    <sheetView zoomScale="70" zoomScaleNormal="70" topLeftCell="H1" workbookViewId="0">
      <selection activeCell="W30" sqref="W30"/>
    </sheetView>
  </sheetViews>
  <sheetFormatPr defaultColWidth="8.7" defaultRowHeight="14.25"/>
  <cols>
    <col min="1" max="1" width="9" style="1"/>
    <col min="2" max="2" width="31.1" customWidth="1"/>
    <col min="3" max="3" width="12.6" style="1" customWidth="1"/>
    <col min="4" max="4" width="9" style="1"/>
    <col min="5" max="5" width="41.7" style="1" customWidth="1"/>
    <col min="6" max="6" width="34.1" style="1" customWidth="1"/>
    <col min="7" max="7" width="38" style="1" customWidth="1"/>
    <col min="8" max="8" width="22.9" style="100" customWidth="1"/>
    <col min="9" max="9" width="21.5" hidden="1" customWidth="1"/>
    <col min="10" max="10" width="21.5" customWidth="1"/>
    <col min="11" max="11" width="21.5" style="5" customWidth="1"/>
    <col min="12" max="12" width="24.4" style="100" customWidth="1"/>
    <col min="13" max="13" width="22.9" hidden="1" customWidth="1"/>
    <col min="14" max="15" width="15.5" hidden="1" customWidth="1"/>
    <col min="16" max="17" width="13.4" hidden="1" customWidth="1"/>
    <col min="18" max="20" width="22.9" hidden="1" customWidth="1"/>
    <col min="21" max="24" width="22.9" style="100" customWidth="1"/>
    <col min="25" max="25" width="12.7"/>
  </cols>
  <sheetData>
    <row r="1" ht="18.75" spans="1:24">
      <c r="A1" s="101" t="s">
        <v>45</v>
      </c>
      <c r="B1" s="1"/>
      <c r="C1" s="102"/>
      <c r="D1" s="102"/>
      <c r="E1" s="102"/>
      <c r="F1" s="102"/>
      <c r="G1" s="102"/>
      <c r="H1" s="2"/>
      <c r="I1" s="3"/>
      <c r="J1" s="4"/>
      <c r="K1" s="4"/>
      <c r="L1" s="4"/>
      <c r="M1" s="2"/>
      <c r="N1" s="4"/>
      <c r="O1" s="4"/>
      <c r="P1" s="4"/>
      <c r="Q1" s="6"/>
      <c r="R1" s="7"/>
      <c r="S1" s="7"/>
      <c r="T1" s="7"/>
      <c r="U1" s="2"/>
      <c r="V1" s="2"/>
      <c r="W1" s="2"/>
      <c r="X1" s="2"/>
    </row>
    <row r="2" ht="31.5" spans="1:24">
      <c r="A2" s="10" t="s">
        <v>46</v>
      </c>
      <c r="B2" s="11"/>
      <c r="C2" s="11"/>
      <c r="D2" s="11"/>
      <c r="E2" s="11"/>
      <c r="F2" s="11"/>
      <c r="G2" s="11"/>
      <c r="H2" s="103"/>
      <c r="I2" s="11"/>
      <c r="J2" s="11"/>
      <c r="K2" s="103"/>
      <c r="L2" s="103"/>
      <c r="M2" s="11"/>
      <c r="N2" s="11"/>
      <c r="O2" s="11"/>
      <c r="P2" s="11"/>
      <c r="Q2" s="11"/>
      <c r="R2" s="11"/>
      <c r="S2" s="11"/>
      <c r="T2" s="11"/>
      <c r="U2" s="103"/>
      <c r="V2" s="103"/>
      <c r="W2" s="103"/>
      <c r="X2" s="103"/>
    </row>
    <row r="3" ht="18.75" spans="1:24">
      <c r="A3" s="104" t="s">
        <v>47</v>
      </c>
      <c r="B3" s="104"/>
      <c r="C3" s="104"/>
      <c r="D3" s="105"/>
      <c r="E3" s="105"/>
      <c r="F3" s="105"/>
      <c r="G3" s="105"/>
      <c r="H3" s="106"/>
      <c r="I3" s="104"/>
      <c r="J3" s="104"/>
      <c r="K3" s="133"/>
      <c r="L3" s="106"/>
      <c r="M3" s="104"/>
      <c r="N3" s="104"/>
      <c r="O3" s="104"/>
      <c r="P3" s="104"/>
      <c r="Q3" s="104"/>
      <c r="R3" s="104"/>
      <c r="S3" s="104"/>
      <c r="T3" s="104"/>
      <c r="U3" s="106"/>
      <c r="V3" s="106"/>
      <c r="W3" s="106"/>
      <c r="X3" s="144"/>
    </row>
    <row r="4" s="97" customFormat="1" ht="18.75" spans="1:24">
      <c r="A4" s="107" t="s">
        <v>48</v>
      </c>
      <c r="B4" s="107" t="s">
        <v>49</v>
      </c>
      <c r="C4" s="107" t="s">
        <v>50</v>
      </c>
      <c r="D4" s="107" t="s">
        <v>51</v>
      </c>
      <c r="E4" s="107" t="s">
        <v>52</v>
      </c>
      <c r="F4" s="107" t="s">
        <v>53</v>
      </c>
      <c r="G4" s="107" t="s">
        <v>54</v>
      </c>
      <c r="H4" s="108" t="s">
        <v>55</v>
      </c>
      <c r="I4" s="134"/>
      <c r="J4" s="135" t="s">
        <v>56</v>
      </c>
      <c r="K4" s="136"/>
      <c r="L4" s="137"/>
      <c r="M4" s="138"/>
      <c r="N4" s="138"/>
      <c r="O4" s="138"/>
      <c r="P4" s="138"/>
      <c r="Q4" s="138"/>
      <c r="R4" s="145"/>
      <c r="S4" s="145"/>
      <c r="T4" s="145"/>
      <c r="U4" s="108" t="s">
        <v>57</v>
      </c>
      <c r="V4" s="135" t="s">
        <v>56</v>
      </c>
      <c r="W4" s="136"/>
      <c r="X4" s="137"/>
    </row>
    <row r="5" s="97" customFormat="1" ht="56.25" spans="1:24">
      <c r="A5" s="109"/>
      <c r="B5" s="109"/>
      <c r="C5" s="109"/>
      <c r="D5" s="109"/>
      <c r="E5" s="109"/>
      <c r="F5" s="109"/>
      <c r="G5" s="109"/>
      <c r="H5" s="110"/>
      <c r="I5" s="134" t="s">
        <v>58</v>
      </c>
      <c r="J5" s="139" t="s">
        <v>59</v>
      </c>
      <c r="K5" s="139" t="s">
        <v>60</v>
      </c>
      <c r="L5" s="139" t="s">
        <v>61</v>
      </c>
      <c r="M5" s="138" t="s">
        <v>62</v>
      </c>
      <c r="N5" s="138" t="s">
        <v>63</v>
      </c>
      <c r="O5" s="138" t="s">
        <v>64</v>
      </c>
      <c r="P5" s="138" t="s">
        <v>65</v>
      </c>
      <c r="Q5" s="138" t="s">
        <v>66</v>
      </c>
      <c r="R5" s="145" t="s">
        <v>67</v>
      </c>
      <c r="S5" s="145" t="s">
        <v>68</v>
      </c>
      <c r="T5" s="145" t="s">
        <v>69</v>
      </c>
      <c r="U5" s="110"/>
      <c r="V5" s="139" t="s">
        <v>70</v>
      </c>
      <c r="W5" s="139" t="s">
        <v>71</v>
      </c>
      <c r="X5" s="139" t="s">
        <v>72</v>
      </c>
    </row>
    <row r="6" s="98" customFormat="1" ht="28.5" spans="1:24">
      <c r="A6" s="111">
        <v>1</v>
      </c>
      <c r="B6" s="111" t="s">
        <v>73</v>
      </c>
      <c r="C6" s="111" t="s">
        <v>74</v>
      </c>
      <c r="D6" s="183" t="s">
        <v>75</v>
      </c>
      <c r="E6" s="112" t="s">
        <v>76</v>
      </c>
      <c r="F6" s="112" t="s">
        <v>77</v>
      </c>
      <c r="G6" s="112" t="s">
        <v>78</v>
      </c>
      <c r="H6" s="113">
        <v>83.23</v>
      </c>
      <c r="I6" s="111"/>
      <c r="J6" s="113">
        <v>0</v>
      </c>
      <c r="K6" s="113">
        <v>83.23</v>
      </c>
      <c r="L6" s="113">
        <v>0</v>
      </c>
      <c r="M6" s="113"/>
      <c r="N6" s="113"/>
      <c r="O6" s="113"/>
      <c r="P6" s="113"/>
      <c r="Q6" s="113"/>
      <c r="R6" s="113"/>
      <c r="S6" s="113"/>
      <c r="T6" s="113"/>
      <c r="U6" s="146">
        <f t="shared" ref="U6:U10" si="0">ROUNDDOWN(H6*0.5,2)</f>
        <v>41.61</v>
      </c>
      <c r="V6" s="146">
        <f>U$6/3.5*1</f>
        <v>11.8885714285714</v>
      </c>
      <c r="W6" s="146">
        <f t="shared" ref="W6:W10" si="1">U6/3.5*1</f>
        <v>11.8885714285714</v>
      </c>
      <c r="X6" s="147">
        <f t="shared" ref="X6:X10" si="2">U6/3.5*1.5</f>
        <v>17.8328571428571</v>
      </c>
    </row>
    <row r="7" s="98" customFormat="1" spans="1:24">
      <c r="A7" s="111">
        <v>2</v>
      </c>
      <c r="B7" s="111" t="s">
        <v>79</v>
      </c>
      <c r="C7" s="111" t="s">
        <v>74</v>
      </c>
      <c r="D7" s="184" t="s">
        <v>80</v>
      </c>
      <c r="E7" s="112" t="s">
        <v>81</v>
      </c>
      <c r="F7" s="112" t="s">
        <v>82</v>
      </c>
      <c r="G7" s="112" t="s">
        <v>78</v>
      </c>
      <c r="H7" s="113">
        <f>SUM(K7:L9)</f>
        <v>99.41</v>
      </c>
      <c r="I7" s="111"/>
      <c r="J7" s="113">
        <v>0</v>
      </c>
      <c r="K7" s="113">
        <v>43.96</v>
      </c>
      <c r="L7" s="113">
        <v>28.77</v>
      </c>
      <c r="M7" s="111"/>
      <c r="N7" s="111"/>
      <c r="O7" s="111"/>
      <c r="P7" s="111"/>
      <c r="Q7" s="111"/>
      <c r="R7" s="111"/>
      <c r="S7" s="111"/>
      <c r="T7" s="111"/>
      <c r="U7" s="148">
        <f t="shared" si="0"/>
        <v>49.7</v>
      </c>
      <c r="V7" s="113">
        <f t="shared" ref="V7:V12" si="3">U7/3.5*1</f>
        <v>14.2</v>
      </c>
      <c r="W7" s="113">
        <f t="shared" si="1"/>
        <v>14.2</v>
      </c>
      <c r="X7" s="149">
        <f t="shared" si="2"/>
        <v>21.3</v>
      </c>
    </row>
    <row r="8" s="98" customFormat="1" spans="1:24">
      <c r="A8" s="111"/>
      <c r="B8" s="111"/>
      <c r="C8" s="111"/>
      <c r="D8" s="112">
        <v>16043</v>
      </c>
      <c r="E8" s="112" t="s">
        <v>83</v>
      </c>
      <c r="F8" s="112" t="s">
        <v>82</v>
      </c>
      <c r="G8" s="112" t="s">
        <v>78</v>
      </c>
      <c r="H8" s="113"/>
      <c r="I8" s="111"/>
      <c r="J8" s="113">
        <v>0</v>
      </c>
      <c r="K8" s="113">
        <v>7.36</v>
      </c>
      <c r="L8" s="113">
        <v>7.36</v>
      </c>
      <c r="M8" s="111"/>
      <c r="N8" s="111"/>
      <c r="O8" s="111"/>
      <c r="P8" s="111"/>
      <c r="Q8" s="111"/>
      <c r="R8" s="111"/>
      <c r="S8" s="111"/>
      <c r="T8" s="111"/>
      <c r="U8" s="150"/>
      <c r="V8" s="113"/>
      <c r="W8" s="113"/>
      <c r="X8" s="149"/>
    </row>
    <row r="9" s="98" customFormat="1" spans="1:24">
      <c r="A9" s="111"/>
      <c r="B9" s="111"/>
      <c r="C9" s="111"/>
      <c r="D9" s="184" t="s">
        <v>84</v>
      </c>
      <c r="E9" s="112" t="s">
        <v>85</v>
      </c>
      <c r="F9" s="112" t="s">
        <v>82</v>
      </c>
      <c r="G9" s="112" t="s">
        <v>78</v>
      </c>
      <c r="H9" s="113"/>
      <c r="I9" s="111"/>
      <c r="J9" s="113">
        <v>0</v>
      </c>
      <c r="K9" s="113">
        <v>6.8</v>
      </c>
      <c r="L9" s="113">
        <v>5.16</v>
      </c>
      <c r="M9" s="111"/>
      <c r="N9" s="111"/>
      <c r="O9" s="111"/>
      <c r="P9" s="111"/>
      <c r="Q9" s="111"/>
      <c r="R9" s="111"/>
      <c r="S9" s="111"/>
      <c r="T9" s="111"/>
      <c r="U9" s="150"/>
      <c r="V9" s="113"/>
      <c r="W9" s="113"/>
      <c r="X9" s="149"/>
    </row>
    <row r="10" s="99" customFormat="1" spans="1:24">
      <c r="A10" s="114">
        <v>3</v>
      </c>
      <c r="B10" s="114" t="s">
        <v>86</v>
      </c>
      <c r="C10" s="114" t="s">
        <v>74</v>
      </c>
      <c r="D10" s="184" t="s">
        <v>87</v>
      </c>
      <c r="E10" s="112" t="s">
        <v>88</v>
      </c>
      <c r="F10" s="112" t="s">
        <v>89</v>
      </c>
      <c r="G10" s="112" t="s">
        <v>90</v>
      </c>
      <c r="H10" s="115">
        <f>SUM(K10:L11)</f>
        <v>90.64</v>
      </c>
      <c r="I10" s="114"/>
      <c r="J10" s="140">
        <v>0</v>
      </c>
      <c r="K10" s="140">
        <v>22.7</v>
      </c>
      <c r="L10" s="140">
        <v>15.92</v>
      </c>
      <c r="M10" s="114"/>
      <c r="N10" s="114"/>
      <c r="O10" s="114"/>
      <c r="P10" s="114"/>
      <c r="Q10" s="114"/>
      <c r="R10" s="114"/>
      <c r="S10" s="114"/>
      <c r="T10" s="114"/>
      <c r="U10" s="115">
        <f t="shared" si="0"/>
        <v>45.32</v>
      </c>
      <c r="V10" s="115">
        <f t="shared" si="3"/>
        <v>12.9485714285714</v>
      </c>
      <c r="W10" s="115">
        <f t="shared" si="1"/>
        <v>12.9485714285714</v>
      </c>
      <c r="X10" s="115">
        <f t="shared" si="2"/>
        <v>19.4228571428571</v>
      </c>
    </row>
    <row r="11" s="99" customFormat="1" spans="1:24">
      <c r="A11" s="114"/>
      <c r="B11" s="114"/>
      <c r="C11" s="114"/>
      <c r="D11" s="184" t="s">
        <v>91</v>
      </c>
      <c r="E11" s="112" t="s">
        <v>92</v>
      </c>
      <c r="F11" s="112" t="s">
        <v>89</v>
      </c>
      <c r="G11" s="112" t="s">
        <v>90</v>
      </c>
      <c r="H11" s="116"/>
      <c r="I11" s="114"/>
      <c r="J11" s="140">
        <v>0</v>
      </c>
      <c r="K11" s="140">
        <v>31.86</v>
      </c>
      <c r="L11" s="140">
        <v>20.16</v>
      </c>
      <c r="M11" s="114"/>
      <c r="N11" s="114"/>
      <c r="O11" s="114"/>
      <c r="P11" s="114"/>
      <c r="Q11" s="114"/>
      <c r="R11" s="114"/>
      <c r="S11" s="114"/>
      <c r="T11" s="114"/>
      <c r="U11" s="116"/>
      <c r="V11" s="116"/>
      <c r="W11" s="116"/>
      <c r="X11" s="116"/>
    </row>
    <row r="12" s="99" customFormat="1" spans="1:25">
      <c r="A12" s="114">
        <v>4</v>
      </c>
      <c r="B12" s="114" t="s">
        <v>93</v>
      </c>
      <c r="C12" s="114" t="s">
        <v>74</v>
      </c>
      <c r="D12" s="112">
        <v>13019</v>
      </c>
      <c r="E12" s="112" t="s">
        <v>94</v>
      </c>
      <c r="F12" s="112" t="s">
        <v>95</v>
      </c>
      <c r="G12" s="112" t="s">
        <v>96</v>
      </c>
      <c r="H12" s="115">
        <f>SUM(K12:L13)</f>
        <v>50.09</v>
      </c>
      <c r="I12" s="114"/>
      <c r="J12" s="140">
        <v>0</v>
      </c>
      <c r="K12" s="140">
        <v>18.68</v>
      </c>
      <c r="L12" s="140">
        <v>0</v>
      </c>
      <c r="M12" s="114"/>
      <c r="N12" s="114"/>
      <c r="O12" s="114"/>
      <c r="P12" s="114"/>
      <c r="Q12" s="114"/>
      <c r="R12" s="114"/>
      <c r="S12" s="114"/>
      <c r="T12" s="114"/>
      <c r="U12" s="115">
        <f t="shared" ref="U12:U17" si="4">ROUNDDOWN(H12*0.5,2)</f>
        <v>25.04</v>
      </c>
      <c r="V12" s="115">
        <f t="shared" si="3"/>
        <v>7.15428571428571</v>
      </c>
      <c r="W12" s="115">
        <f t="shared" ref="W12:W17" si="5">U12/3.5*1</f>
        <v>7.15428571428571</v>
      </c>
      <c r="X12" s="115">
        <f t="shared" ref="X12:X17" si="6">U12/3.5*1.5</f>
        <v>10.7314285714286</v>
      </c>
      <c r="Y12" s="99">
        <v>10.74</v>
      </c>
    </row>
    <row r="13" s="99" customFormat="1" spans="1:24">
      <c r="A13" s="114"/>
      <c r="B13" s="114"/>
      <c r="C13" s="114"/>
      <c r="D13" s="112">
        <v>13018</v>
      </c>
      <c r="E13" s="112" t="s">
        <v>97</v>
      </c>
      <c r="F13" s="112" t="s">
        <v>95</v>
      </c>
      <c r="G13" s="112" t="s">
        <v>96</v>
      </c>
      <c r="H13" s="117"/>
      <c r="I13" s="114"/>
      <c r="J13" s="140">
        <v>0</v>
      </c>
      <c r="K13" s="140">
        <v>31.41</v>
      </c>
      <c r="L13" s="140">
        <v>0</v>
      </c>
      <c r="M13" s="114"/>
      <c r="N13" s="114"/>
      <c r="O13" s="114"/>
      <c r="P13" s="114"/>
      <c r="Q13" s="114"/>
      <c r="R13" s="114"/>
      <c r="S13" s="114"/>
      <c r="T13" s="114"/>
      <c r="U13" s="117"/>
      <c r="V13" s="117"/>
      <c r="W13" s="117"/>
      <c r="X13" s="117"/>
    </row>
    <row r="14" s="99" customFormat="1" spans="1:25">
      <c r="A14" s="114">
        <v>5</v>
      </c>
      <c r="B14" s="114" t="s">
        <v>98</v>
      </c>
      <c r="C14" s="114" t="s">
        <v>74</v>
      </c>
      <c r="D14" s="185" t="s">
        <v>99</v>
      </c>
      <c r="E14" s="118" t="s">
        <v>100</v>
      </c>
      <c r="F14" s="118" t="s">
        <v>101</v>
      </c>
      <c r="G14" s="118" t="s">
        <v>101</v>
      </c>
      <c r="H14" s="115">
        <f>SUM(K14:L16)</f>
        <v>50.56</v>
      </c>
      <c r="I14" s="114"/>
      <c r="J14" s="140">
        <v>0</v>
      </c>
      <c r="K14" s="140">
        <v>26.56</v>
      </c>
      <c r="L14" s="140">
        <v>0</v>
      </c>
      <c r="M14" s="114"/>
      <c r="N14" s="114"/>
      <c r="O14" s="114"/>
      <c r="P14" s="114"/>
      <c r="Q14" s="114"/>
      <c r="R14" s="114"/>
      <c r="S14" s="114"/>
      <c r="T14" s="114"/>
      <c r="U14" s="115">
        <f t="shared" si="4"/>
        <v>25.28</v>
      </c>
      <c r="V14" s="115">
        <f>U14/3.5*1</f>
        <v>7.22285714285714</v>
      </c>
      <c r="W14" s="115">
        <f t="shared" si="5"/>
        <v>7.22285714285714</v>
      </c>
      <c r="X14" s="115">
        <f t="shared" si="6"/>
        <v>10.8342857142857</v>
      </c>
      <c r="Y14" s="99">
        <v>10.84</v>
      </c>
    </row>
    <row r="15" s="99" customFormat="1" spans="1:24">
      <c r="A15" s="114"/>
      <c r="B15" s="114"/>
      <c r="C15" s="114"/>
      <c r="D15" s="185" t="s">
        <v>102</v>
      </c>
      <c r="E15" s="118" t="s">
        <v>103</v>
      </c>
      <c r="F15" s="118" t="s">
        <v>101</v>
      </c>
      <c r="G15" s="118" t="s">
        <v>101</v>
      </c>
      <c r="H15" s="117"/>
      <c r="I15" s="114"/>
      <c r="J15" s="140">
        <v>0</v>
      </c>
      <c r="K15" s="140">
        <v>12</v>
      </c>
      <c r="L15" s="140">
        <v>0</v>
      </c>
      <c r="M15" s="114"/>
      <c r="N15" s="114"/>
      <c r="O15" s="114"/>
      <c r="P15" s="114"/>
      <c r="Q15" s="114"/>
      <c r="R15" s="114"/>
      <c r="S15" s="114"/>
      <c r="T15" s="114"/>
      <c r="U15" s="117"/>
      <c r="V15" s="117"/>
      <c r="W15" s="117"/>
      <c r="X15" s="117"/>
    </row>
    <row r="16" s="99" customFormat="1" spans="1:24">
      <c r="A16" s="114"/>
      <c r="B16" s="114"/>
      <c r="C16" s="114"/>
      <c r="D16" s="185" t="s">
        <v>104</v>
      </c>
      <c r="E16" s="118" t="s">
        <v>105</v>
      </c>
      <c r="F16" s="118" t="s">
        <v>101</v>
      </c>
      <c r="G16" s="118" t="s">
        <v>101</v>
      </c>
      <c r="H16" s="116"/>
      <c r="I16" s="114"/>
      <c r="J16" s="140">
        <v>0</v>
      </c>
      <c r="K16" s="140">
        <v>12</v>
      </c>
      <c r="L16" s="140">
        <v>0</v>
      </c>
      <c r="M16" s="114"/>
      <c r="N16" s="114"/>
      <c r="O16" s="114"/>
      <c r="P16" s="114"/>
      <c r="Q16" s="114"/>
      <c r="R16" s="114"/>
      <c r="S16" s="114"/>
      <c r="T16" s="114"/>
      <c r="U16" s="116"/>
      <c r="V16" s="116"/>
      <c r="W16" s="116"/>
      <c r="X16" s="116"/>
    </row>
    <row r="17" s="99" customFormat="1" spans="1:24">
      <c r="A17" s="114">
        <v>6</v>
      </c>
      <c r="B17" s="119" t="s">
        <v>106</v>
      </c>
      <c r="C17" s="114" t="s">
        <v>74</v>
      </c>
      <c r="D17" s="120">
        <v>14011</v>
      </c>
      <c r="E17" s="112" t="s">
        <v>107</v>
      </c>
      <c r="F17" s="112" t="s">
        <v>108</v>
      </c>
      <c r="G17" s="121" t="s">
        <v>109</v>
      </c>
      <c r="H17" s="122">
        <f>SUM(K17:L23)</f>
        <v>190.26</v>
      </c>
      <c r="I17" s="114"/>
      <c r="J17" s="140">
        <v>0</v>
      </c>
      <c r="K17" s="140">
        <v>17.52</v>
      </c>
      <c r="L17" s="140">
        <v>15.28</v>
      </c>
      <c r="M17" s="114"/>
      <c r="N17" s="114"/>
      <c r="O17" s="114"/>
      <c r="P17" s="114"/>
      <c r="Q17" s="114"/>
      <c r="R17" s="114"/>
      <c r="S17" s="114"/>
      <c r="T17" s="114"/>
      <c r="U17" s="115">
        <f t="shared" si="4"/>
        <v>95.13</v>
      </c>
      <c r="V17" s="115">
        <f>U17/3.5*1</f>
        <v>27.18</v>
      </c>
      <c r="W17" s="115">
        <f t="shared" si="5"/>
        <v>27.18</v>
      </c>
      <c r="X17" s="151">
        <f t="shared" si="6"/>
        <v>40.77</v>
      </c>
    </row>
    <row r="18" s="98" customFormat="1" spans="1:24">
      <c r="A18" s="111"/>
      <c r="B18" s="123"/>
      <c r="C18" s="111"/>
      <c r="D18" s="120">
        <v>14012</v>
      </c>
      <c r="E18" s="112" t="s">
        <v>110</v>
      </c>
      <c r="F18" s="112" t="s">
        <v>108</v>
      </c>
      <c r="G18" s="121" t="s">
        <v>109</v>
      </c>
      <c r="H18" s="124"/>
      <c r="I18" s="111"/>
      <c r="J18" s="113">
        <v>0</v>
      </c>
      <c r="K18" s="113">
        <v>6.57</v>
      </c>
      <c r="L18" s="113">
        <v>5.73</v>
      </c>
      <c r="M18" s="111"/>
      <c r="N18" s="111"/>
      <c r="O18" s="111"/>
      <c r="P18" s="111"/>
      <c r="Q18" s="111"/>
      <c r="R18" s="111"/>
      <c r="S18" s="111"/>
      <c r="T18" s="111"/>
      <c r="U18" s="152"/>
      <c r="V18" s="152"/>
      <c r="W18" s="152"/>
      <c r="X18" s="153"/>
    </row>
    <row r="19" s="98" customFormat="1" spans="1:24">
      <c r="A19" s="111"/>
      <c r="B19" s="123"/>
      <c r="C19" s="111"/>
      <c r="D19" s="120">
        <v>14013</v>
      </c>
      <c r="E19" s="112" t="s">
        <v>111</v>
      </c>
      <c r="F19" s="112" t="s">
        <v>108</v>
      </c>
      <c r="G19" s="121" t="s">
        <v>109</v>
      </c>
      <c r="H19" s="124"/>
      <c r="I19" s="111"/>
      <c r="J19" s="113">
        <v>0</v>
      </c>
      <c r="K19" s="113">
        <v>7.89</v>
      </c>
      <c r="L19" s="113">
        <v>6.88</v>
      </c>
      <c r="M19" s="111"/>
      <c r="N19" s="111"/>
      <c r="O19" s="111"/>
      <c r="P19" s="111"/>
      <c r="Q19" s="111"/>
      <c r="R19" s="111"/>
      <c r="S19" s="111"/>
      <c r="T19" s="111"/>
      <c r="U19" s="152"/>
      <c r="V19" s="152"/>
      <c r="W19" s="152"/>
      <c r="X19" s="153"/>
    </row>
    <row r="20" s="98" customFormat="1" spans="1:24">
      <c r="A20" s="111"/>
      <c r="B20" s="123"/>
      <c r="C20" s="111"/>
      <c r="D20" s="120">
        <v>14014</v>
      </c>
      <c r="E20" s="112" t="s">
        <v>112</v>
      </c>
      <c r="F20" s="112" t="s">
        <v>108</v>
      </c>
      <c r="G20" s="121" t="s">
        <v>109</v>
      </c>
      <c r="H20" s="124"/>
      <c r="I20" s="111"/>
      <c r="J20" s="113">
        <v>0</v>
      </c>
      <c r="K20" s="113">
        <v>8.76</v>
      </c>
      <c r="L20" s="113">
        <v>7.64</v>
      </c>
      <c r="M20" s="111"/>
      <c r="N20" s="111"/>
      <c r="O20" s="111"/>
      <c r="P20" s="111"/>
      <c r="Q20" s="111"/>
      <c r="R20" s="111"/>
      <c r="S20" s="111"/>
      <c r="T20" s="111"/>
      <c r="U20" s="152"/>
      <c r="V20" s="152"/>
      <c r="W20" s="152"/>
      <c r="X20" s="153"/>
    </row>
    <row r="21" s="98" customFormat="1" spans="1:24">
      <c r="A21" s="111"/>
      <c r="B21" s="123"/>
      <c r="C21" s="111"/>
      <c r="D21" s="120">
        <v>14016</v>
      </c>
      <c r="E21" s="112" t="s">
        <v>113</v>
      </c>
      <c r="F21" s="112" t="s">
        <v>108</v>
      </c>
      <c r="G21" s="121" t="s">
        <v>109</v>
      </c>
      <c r="H21" s="124"/>
      <c r="I21" s="125"/>
      <c r="J21" s="141">
        <v>0</v>
      </c>
      <c r="K21" s="141">
        <v>15.33</v>
      </c>
      <c r="L21" s="141">
        <v>13.37</v>
      </c>
      <c r="M21" s="125"/>
      <c r="N21" s="125"/>
      <c r="O21" s="125"/>
      <c r="P21" s="125"/>
      <c r="Q21" s="125"/>
      <c r="R21" s="125"/>
      <c r="S21" s="125"/>
      <c r="T21" s="125"/>
      <c r="U21" s="152"/>
      <c r="V21" s="152"/>
      <c r="W21" s="152"/>
      <c r="X21" s="153"/>
    </row>
    <row r="22" s="98" customFormat="1" spans="1:24">
      <c r="A22" s="111"/>
      <c r="B22" s="123"/>
      <c r="C22" s="111"/>
      <c r="D22" s="120">
        <v>14022</v>
      </c>
      <c r="E22" s="111" t="s">
        <v>114</v>
      </c>
      <c r="F22" s="112" t="s">
        <v>108</v>
      </c>
      <c r="G22" s="121" t="s">
        <v>109</v>
      </c>
      <c r="H22" s="124"/>
      <c r="I22" s="111"/>
      <c r="J22" s="141">
        <v>0</v>
      </c>
      <c r="K22" s="113">
        <v>28.47</v>
      </c>
      <c r="L22" s="113">
        <v>24.84</v>
      </c>
      <c r="M22" s="111"/>
      <c r="N22" s="111"/>
      <c r="O22" s="111"/>
      <c r="P22" s="111"/>
      <c r="Q22" s="111"/>
      <c r="R22" s="111"/>
      <c r="S22" s="111"/>
      <c r="T22" s="111"/>
      <c r="U22" s="152"/>
      <c r="V22" s="152"/>
      <c r="W22" s="152"/>
      <c r="X22" s="153"/>
    </row>
    <row r="23" s="98" customFormat="1" spans="1:24">
      <c r="A23" s="125"/>
      <c r="B23" s="126"/>
      <c r="C23" s="125"/>
      <c r="D23" s="127">
        <v>14023</v>
      </c>
      <c r="E23" s="125" t="s">
        <v>115</v>
      </c>
      <c r="F23" s="128" t="s">
        <v>108</v>
      </c>
      <c r="G23" s="129" t="s">
        <v>109</v>
      </c>
      <c r="H23" s="124"/>
      <c r="I23" s="125"/>
      <c r="J23" s="141">
        <v>0</v>
      </c>
      <c r="K23" s="141">
        <v>17.08</v>
      </c>
      <c r="L23" s="141">
        <v>14.9</v>
      </c>
      <c r="M23" s="125"/>
      <c r="N23" s="125"/>
      <c r="O23" s="125"/>
      <c r="P23" s="125"/>
      <c r="Q23" s="125"/>
      <c r="R23" s="125"/>
      <c r="S23" s="125"/>
      <c r="T23" s="125"/>
      <c r="U23" s="152"/>
      <c r="V23" s="152"/>
      <c r="W23" s="152"/>
      <c r="X23" s="153"/>
    </row>
    <row r="24" s="98" customFormat="1" spans="1:25">
      <c r="A24" s="111">
        <v>7</v>
      </c>
      <c r="B24" s="111" t="s">
        <v>116</v>
      </c>
      <c r="C24" s="111" t="s">
        <v>74</v>
      </c>
      <c r="D24" s="111">
        <v>16040</v>
      </c>
      <c r="E24" s="111" t="s">
        <v>117</v>
      </c>
      <c r="F24" s="111" t="s">
        <v>118</v>
      </c>
      <c r="G24" s="111" t="s">
        <v>119</v>
      </c>
      <c r="H24" s="125">
        <f>SUM(K24:L26)</f>
        <v>171.19</v>
      </c>
      <c r="I24" s="111"/>
      <c r="J24" s="141">
        <v>0</v>
      </c>
      <c r="K24" s="113">
        <v>63.67</v>
      </c>
      <c r="L24" s="113">
        <v>41.3</v>
      </c>
      <c r="M24" s="111"/>
      <c r="N24" s="111"/>
      <c r="O24" s="111"/>
      <c r="P24" s="111"/>
      <c r="Q24" s="111"/>
      <c r="R24" s="111"/>
      <c r="S24" s="111"/>
      <c r="T24" s="111"/>
      <c r="U24" s="141">
        <f>ROUNDDOWN(H24*0.5,2)</f>
        <v>85.59</v>
      </c>
      <c r="V24" s="141">
        <f>U24/3.5*1</f>
        <v>24.4542857142857</v>
      </c>
      <c r="W24" s="141">
        <f>U24/3.5*1</f>
        <v>24.4542857142857</v>
      </c>
      <c r="X24" s="154">
        <f>U24/3.5*1.5</f>
        <v>36.6814285714286</v>
      </c>
      <c r="Y24" s="98">
        <v>36.69</v>
      </c>
    </row>
    <row r="25" s="98" customFormat="1" spans="1:24">
      <c r="A25" s="111"/>
      <c r="B25" s="111"/>
      <c r="C25" s="111"/>
      <c r="D25" s="111">
        <v>16043</v>
      </c>
      <c r="E25" s="111" t="s">
        <v>83</v>
      </c>
      <c r="F25" s="111" t="s">
        <v>118</v>
      </c>
      <c r="G25" s="111" t="s">
        <v>119</v>
      </c>
      <c r="H25" s="130"/>
      <c r="I25" s="111"/>
      <c r="J25" s="141">
        <v>0</v>
      </c>
      <c r="K25" s="113">
        <v>14.06</v>
      </c>
      <c r="L25" s="113">
        <v>13.05</v>
      </c>
      <c r="M25" s="111"/>
      <c r="N25" s="111"/>
      <c r="O25" s="111"/>
      <c r="P25" s="111"/>
      <c r="Q25" s="111"/>
      <c r="R25" s="111"/>
      <c r="S25" s="111"/>
      <c r="T25" s="111"/>
      <c r="U25" s="152"/>
      <c r="V25" s="152"/>
      <c r="W25" s="152"/>
      <c r="X25" s="153"/>
    </row>
    <row r="26" s="98" customFormat="1" spans="1:24">
      <c r="A26" s="111"/>
      <c r="B26" s="111"/>
      <c r="C26" s="111"/>
      <c r="D26" s="111">
        <v>16016</v>
      </c>
      <c r="E26" s="111" t="s">
        <v>120</v>
      </c>
      <c r="F26" s="111" t="s">
        <v>118</v>
      </c>
      <c r="G26" s="111" t="s">
        <v>119</v>
      </c>
      <c r="H26" s="131"/>
      <c r="I26" s="111"/>
      <c r="J26" s="141">
        <v>0</v>
      </c>
      <c r="K26" s="113">
        <v>20.26</v>
      </c>
      <c r="L26" s="113">
        <v>18.85</v>
      </c>
      <c r="M26" s="111"/>
      <c r="N26" s="111"/>
      <c r="O26" s="111"/>
      <c r="P26" s="111"/>
      <c r="Q26" s="111"/>
      <c r="R26" s="111"/>
      <c r="S26" s="111"/>
      <c r="T26" s="111"/>
      <c r="U26" s="155"/>
      <c r="V26" s="155"/>
      <c r="W26" s="155"/>
      <c r="X26" s="156"/>
    </row>
    <row r="27" s="98" customFormat="1" spans="1:25">
      <c r="A27" s="132">
        <v>8</v>
      </c>
      <c r="B27" s="132" t="s">
        <v>121</v>
      </c>
      <c r="C27" s="132" t="s">
        <v>74</v>
      </c>
      <c r="D27" s="186" t="s">
        <v>122</v>
      </c>
      <c r="E27" s="132" t="s">
        <v>123</v>
      </c>
      <c r="F27" s="132" t="s">
        <v>124</v>
      </c>
      <c r="G27" s="132" t="s">
        <v>125</v>
      </c>
      <c r="H27" s="132">
        <f>SUM(K27:L27)</f>
        <v>176.23</v>
      </c>
      <c r="I27" s="132"/>
      <c r="J27" s="142">
        <v>0</v>
      </c>
      <c r="K27" s="142">
        <v>88.5</v>
      </c>
      <c r="L27" s="142">
        <v>87.73</v>
      </c>
      <c r="M27" s="132"/>
      <c r="N27" s="132"/>
      <c r="O27" s="132"/>
      <c r="P27" s="132"/>
      <c r="Q27" s="132"/>
      <c r="R27" s="132"/>
      <c r="S27" s="132"/>
      <c r="T27" s="132"/>
      <c r="U27" s="142">
        <f>ROUNDDOWN(H27*0.5,2)</f>
        <v>88.11</v>
      </c>
      <c r="V27" s="142">
        <f>U27/3.5*1</f>
        <v>25.1742857142857</v>
      </c>
      <c r="W27" s="142">
        <f>U27/3.5*1</f>
        <v>25.1742857142857</v>
      </c>
      <c r="X27" s="157">
        <f>U27/3.5*1.5</f>
        <v>37.7614285714286</v>
      </c>
      <c r="Y27" s="98">
        <v>37.77</v>
      </c>
    </row>
    <row r="28" s="98" customFormat="1" spans="11:24">
      <c r="K28" s="143"/>
      <c r="L28" s="143"/>
      <c r="U28" s="143"/>
      <c r="V28" s="143"/>
      <c r="W28" s="143"/>
      <c r="X28" s="143"/>
    </row>
    <row r="29" s="98" customFormat="1" spans="11:24">
      <c r="K29" s="143"/>
      <c r="L29" s="143"/>
      <c r="U29" s="143"/>
      <c r="V29" s="143"/>
      <c r="W29" s="143"/>
      <c r="X29" s="143"/>
    </row>
    <row r="30" s="98" customFormat="1" spans="11:24">
      <c r="K30" s="143"/>
      <c r="L30" s="143"/>
      <c r="U30" s="143"/>
      <c r="V30" s="143"/>
      <c r="W30" s="143"/>
      <c r="X30" s="143"/>
    </row>
    <row r="31" s="98" customFormat="1" spans="11:24">
      <c r="K31" s="143"/>
      <c r="L31" s="143"/>
      <c r="U31" s="143"/>
      <c r="V31" s="143"/>
      <c r="W31" s="143"/>
      <c r="X31" s="143"/>
    </row>
    <row r="32" s="98" customFormat="1" spans="11:24">
      <c r="K32" s="143"/>
      <c r="L32" s="143"/>
      <c r="U32" s="143"/>
      <c r="V32" s="143"/>
      <c r="W32" s="143"/>
      <c r="X32" s="143"/>
    </row>
    <row r="33" s="98" customFormat="1" spans="11:24">
      <c r="K33" s="143"/>
      <c r="L33" s="143"/>
      <c r="U33" s="143"/>
      <c r="V33" s="143"/>
      <c r="W33" s="143"/>
      <c r="X33" s="143"/>
    </row>
    <row r="34" s="98" customFormat="1" spans="11:24">
      <c r="K34" s="143"/>
      <c r="L34" s="143"/>
      <c r="U34" s="143"/>
      <c r="V34" s="143"/>
      <c r="W34" s="143"/>
      <c r="X34" s="143"/>
    </row>
    <row r="35" s="98" customFormat="1" spans="11:24">
      <c r="K35" s="143"/>
      <c r="L35" s="143"/>
      <c r="U35" s="143"/>
      <c r="V35" s="143"/>
      <c r="W35" s="143"/>
      <c r="X35" s="143"/>
    </row>
    <row r="36" spans="3:10">
      <c r="C36" s="98"/>
      <c r="D36" s="98"/>
      <c r="E36" s="98"/>
      <c r="F36" s="98"/>
      <c r="G36" s="98"/>
      <c r="H36" s="98"/>
      <c r="I36" s="98"/>
      <c r="J36" s="98"/>
    </row>
    <row r="37" spans="3:10">
      <c r="C37" s="98"/>
      <c r="D37" s="98"/>
      <c r="E37" s="98"/>
      <c r="F37" s="98"/>
      <c r="G37" s="98"/>
      <c r="H37" s="98"/>
      <c r="I37" s="98"/>
      <c r="J37" s="98"/>
    </row>
  </sheetData>
  <mergeCells count="64">
    <mergeCell ref="A2:X2"/>
    <mergeCell ref="A3:X3"/>
    <mergeCell ref="J4:L4"/>
    <mergeCell ref="V4:X4"/>
    <mergeCell ref="A4:A5"/>
    <mergeCell ref="A7:A9"/>
    <mergeCell ref="A10:A11"/>
    <mergeCell ref="A12:A13"/>
    <mergeCell ref="A14:A16"/>
    <mergeCell ref="A17:A23"/>
    <mergeCell ref="A24:A26"/>
    <mergeCell ref="B4:B5"/>
    <mergeCell ref="B7:B9"/>
    <mergeCell ref="B10:B11"/>
    <mergeCell ref="B12:B13"/>
    <mergeCell ref="B14:B16"/>
    <mergeCell ref="B17:B23"/>
    <mergeCell ref="B24:B26"/>
    <mergeCell ref="C4:C5"/>
    <mergeCell ref="C7:C9"/>
    <mergeCell ref="C10:C11"/>
    <mergeCell ref="C12:C13"/>
    <mergeCell ref="C14:C16"/>
    <mergeCell ref="C17:C23"/>
    <mergeCell ref="C24:C26"/>
    <mergeCell ref="D4:D5"/>
    <mergeCell ref="E4:E5"/>
    <mergeCell ref="F4:F5"/>
    <mergeCell ref="G4:G5"/>
    <mergeCell ref="H4:H5"/>
    <mergeCell ref="H7:H9"/>
    <mergeCell ref="H10:H11"/>
    <mergeCell ref="H12:H13"/>
    <mergeCell ref="H14:H16"/>
    <mergeCell ref="H17:H23"/>
    <mergeCell ref="H24:H26"/>
    <mergeCell ref="U4:U5"/>
    <mergeCell ref="U7:U9"/>
    <mergeCell ref="U10:U11"/>
    <mergeCell ref="U12:U13"/>
    <mergeCell ref="U14:U16"/>
    <mergeCell ref="U17:U23"/>
    <mergeCell ref="U24:U26"/>
    <mergeCell ref="V7:V9"/>
    <mergeCell ref="V10:V11"/>
    <mergeCell ref="V12:V13"/>
    <mergeCell ref="V14:V16"/>
    <mergeCell ref="V17:V23"/>
    <mergeCell ref="V24:V26"/>
    <mergeCell ref="W7:W9"/>
    <mergeCell ref="W10:W11"/>
    <mergeCell ref="W12:W13"/>
    <mergeCell ref="W14:W16"/>
    <mergeCell ref="W17:W23"/>
    <mergeCell ref="W24:W26"/>
    <mergeCell ref="X7:X9"/>
    <mergeCell ref="X10:X11"/>
    <mergeCell ref="X12:X13"/>
    <mergeCell ref="X14:X16"/>
    <mergeCell ref="X17:X23"/>
    <mergeCell ref="X24:X26"/>
    <mergeCell ref="Y12:Y13"/>
    <mergeCell ref="Y14:Y16"/>
    <mergeCell ref="Y24:Y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1"/>
  <sheetViews>
    <sheetView view="pageBreakPreview" zoomScale="55" zoomScaleNormal="71" topLeftCell="B1" workbookViewId="0">
      <selection activeCell="X6" sqref="X6:X8"/>
    </sheetView>
  </sheetViews>
  <sheetFormatPr defaultColWidth="9" defaultRowHeight="18.75"/>
  <cols>
    <col min="2" max="2" width="12.6" style="1" customWidth="1"/>
    <col min="3" max="3" width="12.6" customWidth="1"/>
    <col min="5" max="5" width="14" customWidth="1"/>
    <col min="6" max="6" width="15.7" customWidth="1"/>
    <col min="7" max="7" width="20.1" customWidth="1"/>
    <col min="8" max="8" width="22.9" style="2" customWidth="1"/>
    <col min="9" max="9" width="21.5" style="3" hidden="1" customWidth="1"/>
    <col min="10" max="11" width="21.5" style="4" customWidth="1"/>
    <col min="12" max="12" width="24.4" style="4" customWidth="1"/>
    <col min="13" max="13" width="22.9" style="2" hidden="1" customWidth="1"/>
    <col min="14" max="15" width="15.5" style="5" hidden="1" customWidth="1"/>
    <col min="16" max="16" width="13.4" style="5" hidden="1" customWidth="1"/>
    <col min="17" max="17" width="13.4" style="6" hidden="1" customWidth="1"/>
    <col min="18" max="20" width="22.9" style="7" hidden="1" customWidth="1"/>
    <col min="21" max="21" width="22.9" style="2" customWidth="1"/>
    <col min="22" max="24" width="22.9" style="7" customWidth="1"/>
  </cols>
  <sheetData>
    <row r="1" ht="31.5" customHeight="1" spans="1:16">
      <c r="A1" s="8" t="s">
        <v>45</v>
      </c>
      <c r="C1" s="9"/>
      <c r="D1" s="9"/>
      <c r="E1" s="9"/>
      <c r="F1" s="9"/>
      <c r="G1" s="9"/>
      <c r="N1" s="4"/>
      <c r="O1" s="4"/>
      <c r="P1" s="4"/>
    </row>
    <row r="2" ht="114.75" customHeight="1" spans="1:24">
      <c r="A2" s="10" t="s">
        <v>126</v>
      </c>
      <c r="B2" s="11"/>
      <c r="C2" s="11"/>
      <c r="D2" s="11"/>
      <c r="E2" s="11"/>
      <c r="F2" s="11"/>
      <c r="G2" s="11"/>
      <c r="H2" s="11"/>
      <c r="I2" s="11"/>
      <c r="J2" s="11"/>
      <c r="K2" s="11"/>
      <c r="L2" s="11"/>
      <c r="M2" s="11"/>
      <c r="N2" s="11"/>
      <c r="O2" s="11"/>
      <c r="P2" s="11"/>
      <c r="Q2" s="11"/>
      <c r="R2" s="11"/>
      <c r="S2" s="11"/>
      <c r="T2" s="11"/>
      <c r="U2" s="11"/>
      <c r="V2" s="11"/>
      <c r="W2" s="11"/>
      <c r="X2" s="11"/>
    </row>
    <row r="3" ht="32.25" customHeight="1" spans="1:24">
      <c r="A3" s="12" t="s">
        <v>47</v>
      </c>
      <c r="B3" s="12"/>
      <c r="C3" s="12"/>
      <c r="D3" s="12"/>
      <c r="E3" s="12"/>
      <c r="F3" s="12"/>
      <c r="G3" s="12"/>
      <c r="H3" s="12"/>
      <c r="I3" s="12"/>
      <c r="J3" s="12"/>
      <c r="K3" s="12"/>
      <c r="L3" s="12"/>
      <c r="M3" s="12"/>
      <c r="N3" s="12"/>
      <c r="O3" s="12"/>
      <c r="P3" s="12"/>
      <c r="Q3" s="12"/>
      <c r="R3" s="12"/>
      <c r="S3" s="12"/>
      <c r="T3" s="12"/>
      <c r="U3" s="12"/>
      <c r="V3" s="12"/>
      <c r="W3" s="12"/>
      <c r="X3" s="12"/>
    </row>
    <row r="4" ht="32.25" customHeight="1" spans="1:24">
      <c r="A4" s="13" t="s">
        <v>48</v>
      </c>
      <c r="B4" s="13" t="s">
        <v>49</v>
      </c>
      <c r="C4" s="13" t="s">
        <v>50</v>
      </c>
      <c r="D4" s="13" t="s">
        <v>51</v>
      </c>
      <c r="E4" s="13" t="s">
        <v>52</v>
      </c>
      <c r="F4" s="13" t="s">
        <v>53</v>
      </c>
      <c r="G4" s="13" t="s">
        <v>54</v>
      </c>
      <c r="H4" s="14" t="s">
        <v>55</v>
      </c>
      <c r="I4" s="46"/>
      <c r="J4" s="47" t="s">
        <v>56</v>
      </c>
      <c r="K4" s="48"/>
      <c r="L4" s="49"/>
      <c r="M4" s="50"/>
      <c r="N4" s="50"/>
      <c r="O4" s="50"/>
      <c r="P4" s="50"/>
      <c r="Q4" s="50"/>
      <c r="R4" s="69"/>
      <c r="S4" s="69"/>
      <c r="T4" s="69"/>
      <c r="U4" s="14" t="s">
        <v>57</v>
      </c>
      <c r="V4" s="70" t="s">
        <v>56</v>
      </c>
      <c r="W4" s="71"/>
      <c r="X4" s="72"/>
    </row>
    <row r="5" ht="50.1" customHeight="1" spans="1:24">
      <c r="A5" s="15"/>
      <c r="B5" s="15"/>
      <c r="C5" s="15"/>
      <c r="D5" s="15"/>
      <c r="E5" s="15"/>
      <c r="F5" s="15"/>
      <c r="G5" s="15"/>
      <c r="H5" s="16"/>
      <c r="I5" s="46" t="s">
        <v>58</v>
      </c>
      <c r="J5" s="51" t="s">
        <v>59</v>
      </c>
      <c r="K5" s="51" t="s">
        <v>127</v>
      </c>
      <c r="L5" s="51" t="s">
        <v>61</v>
      </c>
      <c r="M5" s="50" t="s">
        <v>62</v>
      </c>
      <c r="N5" s="50" t="s">
        <v>63</v>
      </c>
      <c r="O5" s="50" t="s">
        <v>64</v>
      </c>
      <c r="P5" s="50" t="s">
        <v>65</v>
      </c>
      <c r="Q5" s="50" t="s">
        <v>66</v>
      </c>
      <c r="R5" s="69" t="s">
        <v>67</v>
      </c>
      <c r="S5" s="69" t="s">
        <v>68</v>
      </c>
      <c r="T5" s="69" t="s">
        <v>69</v>
      </c>
      <c r="U5" s="16"/>
      <c r="V5" s="73" t="s">
        <v>70</v>
      </c>
      <c r="W5" s="73" t="s">
        <v>71</v>
      </c>
      <c r="X5" s="73" t="s">
        <v>72</v>
      </c>
    </row>
    <row r="6" ht="50.1" customHeight="1" spans="1:24">
      <c r="A6" s="17">
        <v>1</v>
      </c>
      <c r="B6" s="18" t="s">
        <v>128</v>
      </c>
      <c r="C6" s="18" t="s">
        <v>74</v>
      </c>
      <c r="D6" s="18">
        <v>16015</v>
      </c>
      <c r="E6" s="19" t="s">
        <v>129</v>
      </c>
      <c r="F6" s="20" t="s">
        <v>118</v>
      </c>
      <c r="G6" s="21" t="s">
        <v>78</v>
      </c>
      <c r="H6" s="22">
        <v>145.48</v>
      </c>
      <c r="I6" s="52">
        <f>SUM(J6:L6)</f>
        <v>21.58</v>
      </c>
      <c r="J6" s="53">
        <v>0</v>
      </c>
      <c r="K6" s="53">
        <v>10.79</v>
      </c>
      <c r="L6" s="53">
        <v>10.79</v>
      </c>
      <c r="M6" s="54">
        <f>H6*0.5</f>
        <v>72.74</v>
      </c>
      <c r="N6" s="55">
        <v>76.51</v>
      </c>
      <c r="O6" s="55">
        <v>0</v>
      </c>
      <c r="P6" s="55">
        <v>141.18</v>
      </c>
      <c r="Q6" s="55">
        <v>217.69</v>
      </c>
      <c r="R6" s="54">
        <f>ROUND(M6/3.5,2)</f>
        <v>20.78</v>
      </c>
      <c r="S6" s="54">
        <f>ROUND(M6/3.5,2)</f>
        <v>20.78</v>
      </c>
      <c r="T6" s="64">
        <f>M6-R6-S6</f>
        <v>31.18</v>
      </c>
      <c r="U6" s="74">
        <v>72.74</v>
      </c>
      <c r="V6" s="75">
        <v>20.78</v>
      </c>
      <c r="W6" s="75">
        <v>20.78</v>
      </c>
      <c r="X6" s="76">
        <v>31.18</v>
      </c>
    </row>
    <row r="7" ht="50.1" customHeight="1" spans="1:24">
      <c r="A7" s="17"/>
      <c r="B7" s="18"/>
      <c r="C7" s="18"/>
      <c r="D7" s="19">
        <v>16016</v>
      </c>
      <c r="E7" s="19" t="s">
        <v>120</v>
      </c>
      <c r="F7" s="23"/>
      <c r="G7" s="24"/>
      <c r="H7" s="25"/>
      <c r="I7" s="52">
        <f t="shared" ref="I7:I16" si="0">SUM(J7:L7)</f>
        <v>98.34</v>
      </c>
      <c r="J7" s="53">
        <v>0</v>
      </c>
      <c r="K7" s="53">
        <v>52.94</v>
      </c>
      <c r="L7" s="53">
        <v>45.4</v>
      </c>
      <c r="M7" s="56"/>
      <c r="N7" s="55"/>
      <c r="O7" s="55"/>
      <c r="P7" s="55"/>
      <c r="Q7" s="55"/>
      <c r="R7" s="56"/>
      <c r="S7" s="56"/>
      <c r="T7" s="56"/>
      <c r="U7" s="77"/>
      <c r="V7" s="78"/>
      <c r="W7" s="78"/>
      <c r="X7" s="78"/>
    </row>
    <row r="8" ht="50.1" customHeight="1" spans="1:24">
      <c r="A8" s="17"/>
      <c r="B8" s="18"/>
      <c r="C8" s="18"/>
      <c r="D8" s="18">
        <v>16043</v>
      </c>
      <c r="E8" s="18" t="s">
        <v>83</v>
      </c>
      <c r="F8" s="26"/>
      <c r="G8" s="27"/>
      <c r="H8" s="28"/>
      <c r="I8" s="52">
        <f t="shared" si="0"/>
        <v>25.56</v>
      </c>
      <c r="J8" s="53">
        <v>0</v>
      </c>
      <c r="K8" s="53">
        <v>12.78</v>
      </c>
      <c r="L8" s="53">
        <v>12.78</v>
      </c>
      <c r="M8" s="57"/>
      <c r="N8" s="55"/>
      <c r="O8" s="55"/>
      <c r="P8" s="55"/>
      <c r="Q8" s="55"/>
      <c r="R8" s="57"/>
      <c r="S8" s="57"/>
      <c r="T8" s="57"/>
      <c r="U8" s="79"/>
      <c r="V8" s="80"/>
      <c r="W8" s="80"/>
      <c r="X8" s="80"/>
    </row>
    <row r="9" ht="68.25" customHeight="1" spans="1:24">
      <c r="A9" s="17">
        <v>2</v>
      </c>
      <c r="B9" s="18" t="s">
        <v>130</v>
      </c>
      <c r="C9" s="18" t="s">
        <v>74</v>
      </c>
      <c r="D9" s="18">
        <v>16007</v>
      </c>
      <c r="E9" s="18" t="s">
        <v>131</v>
      </c>
      <c r="F9" s="18" t="s">
        <v>118</v>
      </c>
      <c r="G9" s="19" t="s">
        <v>132</v>
      </c>
      <c r="H9" s="29">
        <v>111.76</v>
      </c>
      <c r="I9" s="52">
        <f t="shared" si="0"/>
        <v>111.76</v>
      </c>
      <c r="J9" s="53">
        <v>0</v>
      </c>
      <c r="K9" s="53">
        <v>55.88</v>
      </c>
      <c r="L9" s="53">
        <v>55.88</v>
      </c>
      <c r="M9" s="58">
        <f>H9*0.5</f>
        <v>55.88</v>
      </c>
      <c r="N9" s="55">
        <v>55.88</v>
      </c>
      <c r="O9" s="55">
        <v>0</v>
      </c>
      <c r="P9" s="55">
        <v>89.86</v>
      </c>
      <c r="Q9" s="55">
        <v>145.74</v>
      </c>
      <c r="R9" s="58">
        <f>ROUND(M9/3.5,2)</f>
        <v>15.97</v>
      </c>
      <c r="S9" s="58">
        <f>ROUND(M9/3.5,2)</f>
        <v>15.97</v>
      </c>
      <c r="T9" s="55">
        <f>M9-R9-S9</f>
        <v>23.94</v>
      </c>
      <c r="U9" s="81">
        <v>55.88</v>
      </c>
      <c r="V9" s="82">
        <v>15.97</v>
      </c>
      <c r="W9" s="82">
        <v>15.97</v>
      </c>
      <c r="X9" s="53">
        <v>23.94</v>
      </c>
    </row>
    <row r="10" ht="50.1" customHeight="1" spans="1:24">
      <c r="A10" s="17">
        <v>3</v>
      </c>
      <c r="B10" s="30" t="s">
        <v>133</v>
      </c>
      <c r="C10" s="30" t="s">
        <v>74</v>
      </c>
      <c r="D10" s="31" t="s">
        <v>134</v>
      </c>
      <c r="E10" s="18" t="s">
        <v>135</v>
      </c>
      <c r="F10" s="18" t="s">
        <v>82</v>
      </c>
      <c r="G10" s="32" t="s">
        <v>136</v>
      </c>
      <c r="H10" s="22">
        <v>149.59</v>
      </c>
      <c r="I10" s="52">
        <f t="shared" si="0"/>
        <v>46.5</v>
      </c>
      <c r="J10" s="53">
        <v>0</v>
      </c>
      <c r="K10" s="53">
        <v>23.25</v>
      </c>
      <c r="L10" s="53">
        <v>23.25</v>
      </c>
      <c r="M10" s="54">
        <f>ROUND(H10*0.5,2)</f>
        <v>74.8</v>
      </c>
      <c r="N10" s="55">
        <v>81.46</v>
      </c>
      <c r="O10" s="55">
        <v>0</v>
      </c>
      <c r="P10" s="55">
        <v>85.17</v>
      </c>
      <c r="Q10" s="55">
        <v>166.63</v>
      </c>
      <c r="R10" s="54">
        <f>ROUND(M10/3.5,2)</f>
        <v>21.37</v>
      </c>
      <c r="S10" s="54">
        <f>ROUND(M10/3.5,2)</f>
        <v>21.37</v>
      </c>
      <c r="T10" s="54">
        <f>M10-R10-S10</f>
        <v>32.06</v>
      </c>
      <c r="U10" s="74">
        <v>74.8</v>
      </c>
      <c r="V10" s="75">
        <v>21.37</v>
      </c>
      <c r="W10" s="75">
        <v>21.37</v>
      </c>
      <c r="X10" s="75">
        <v>32.06</v>
      </c>
    </row>
    <row r="11" ht="75.75" customHeight="1" spans="1:24">
      <c r="A11" s="17"/>
      <c r="B11" s="30"/>
      <c r="C11" s="30"/>
      <c r="D11" s="31" t="s">
        <v>137</v>
      </c>
      <c r="E11" s="18" t="s">
        <v>138</v>
      </c>
      <c r="F11" s="18"/>
      <c r="G11" s="32"/>
      <c r="H11" s="25"/>
      <c r="I11" s="52">
        <f t="shared" si="0"/>
        <v>57.53</v>
      </c>
      <c r="J11" s="53">
        <v>0</v>
      </c>
      <c r="K11" s="53">
        <v>34.35</v>
      </c>
      <c r="L11" s="53">
        <v>23.18</v>
      </c>
      <c r="M11" s="56"/>
      <c r="N11" s="55"/>
      <c r="O11" s="55"/>
      <c r="P11" s="55"/>
      <c r="Q11" s="55"/>
      <c r="R11" s="56"/>
      <c r="S11" s="56"/>
      <c r="T11" s="56"/>
      <c r="U11" s="77"/>
      <c r="V11" s="78"/>
      <c r="W11" s="78"/>
      <c r="X11" s="78"/>
    </row>
    <row r="12" ht="50.1" customHeight="1" spans="1:24">
      <c r="A12" s="17"/>
      <c r="B12" s="30"/>
      <c r="C12" s="30"/>
      <c r="D12" s="31" t="s">
        <v>139</v>
      </c>
      <c r="E12" s="18" t="s">
        <v>140</v>
      </c>
      <c r="F12" s="18"/>
      <c r="G12" s="32"/>
      <c r="H12" s="25"/>
      <c r="I12" s="52">
        <f t="shared" si="0"/>
        <v>36.08</v>
      </c>
      <c r="J12" s="53">
        <v>0</v>
      </c>
      <c r="K12" s="53">
        <v>18.04</v>
      </c>
      <c r="L12" s="53">
        <v>18.04</v>
      </c>
      <c r="M12" s="56"/>
      <c r="N12" s="55"/>
      <c r="O12" s="55"/>
      <c r="P12" s="55"/>
      <c r="Q12" s="55"/>
      <c r="R12" s="56"/>
      <c r="S12" s="56"/>
      <c r="T12" s="56"/>
      <c r="U12" s="77"/>
      <c r="V12" s="78"/>
      <c r="W12" s="78"/>
      <c r="X12" s="78"/>
    </row>
    <row r="13" ht="50.1" customHeight="1" spans="1:24">
      <c r="A13" s="17"/>
      <c r="B13" s="30"/>
      <c r="C13" s="30"/>
      <c r="D13" s="31" t="s">
        <v>141</v>
      </c>
      <c r="E13" s="18" t="s">
        <v>142</v>
      </c>
      <c r="F13" s="18"/>
      <c r="G13" s="32"/>
      <c r="H13" s="28"/>
      <c r="I13" s="52">
        <f t="shared" si="0"/>
        <v>9.48</v>
      </c>
      <c r="J13" s="53">
        <v>0</v>
      </c>
      <c r="K13" s="53">
        <v>5.82</v>
      </c>
      <c r="L13" s="53">
        <v>3.66</v>
      </c>
      <c r="M13" s="57"/>
      <c r="N13" s="55"/>
      <c r="O13" s="55"/>
      <c r="P13" s="55"/>
      <c r="Q13" s="55"/>
      <c r="R13" s="57"/>
      <c r="S13" s="57"/>
      <c r="T13" s="57"/>
      <c r="U13" s="79"/>
      <c r="V13" s="80"/>
      <c r="W13" s="80"/>
      <c r="X13" s="80"/>
    </row>
    <row r="14" ht="50.1" customHeight="1" spans="1:24">
      <c r="A14" s="17">
        <v>4</v>
      </c>
      <c r="B14" s="30" t="s">
        <v>143</v>
      </c>
      <c r="C14" s="30" t="s">
        <v>74</v>
      </c>
      <c r="D14" s="18">
        <v>16007</v>
      </c>
      <c r="E14" s="18" t="s">
        <v>131</v>
      </c>
      <c r="F14" s="18" t="s">
        <v>118</v>
      </c>
      <c r="G14" s="18" t="s">
        <v>144</v>
      </c>
      <c r="H14" s="22">
        <v>120.96</v>
      </c>
      <c r="I14" s="52">
        <f t="shared" si="0"/>
        <v>105.34</v>
      </c>
      <c r="J14" s="53">
        <v>0</v>
      </c>
      <c r="K14" s="53">
        <v>52.67</v>
      </c>
      <c r="L14" s="53">
        <v>52.67</v>
      </c>
      <c r="M14" s="54">
        <f>H14*0.5</f>
        <v>60.48</v>
      </c>
      <c r="N14" s="55">
        <v>60.48</v>
      </c>
      <c r="O14" s="55">
        <v>0</v>
      </c>
      <c r="P14" s="55">
        <v>204.58</v>
      </c>
      <c r="Q14" s="55">
        <v>265.06</v>
      </c>
      <c r="R14" s="54">
        <f>ROUND(M14/3.5,2)</f>
        <v>17.28</v>
      </c>
      <c r="S14" s="54">
        <f>ROUND(M14/3.5,2)</f>
        <v>17.28</v>
      </c>
      <c r="T14" s="54">
        <f>M14-R14-S14</f>
        <v>25.92</v>
      </c>
      <c r="U14" s="74">
        <v>60.48</v>
      </c>
      <c r="V14" s="75">
        <v>17.28</v>
      </c>
      <c r="W14" s="75">
        <v>17.28</v>
      </c>
      <c r="X14" s="75">
        <v>25.92</v>
      </c>
    </row>
    <row r="15" ht="50.1" customHeight="1" spans="1:24">
      <c r="A15" s="17"/>
      <c r="B15" s="30"/>
      <c r="C15" s="30"/>
      <c r="D15" s="18">
        <v>16012</v>
      </c>
      <c r="E15" s="18" t="s">
        <v>145</v>
      </c>
      <c r="F15" s="18" t="s">
        <v>118</v>
      </c>
      <c r="G15" s="18" t="s">
        <v>144</v>
      </c>
      <c r="H15" s="28"/>
      <c r="I15" s="52">
        <f t="shared" si="0"/>
        <v>15.62</v>
      </c>
      <c r="J15" s="53">
        <v>0</v>
      </c>
      <c r="K15" s="53">
        <v>7.81</v>
      </c>
      <c r="L15" s="53">
        <v>7.81</v>
      </c>
      <c r="M15" s="57"/>
      <c r="N15" s="55"/>
      <c r="O15" s="55"/>
      <c r="P15" s="55"/>
      <c r="Q15" s="55"/>
      <c r="R15" s="57"/>
      <c r="S15" s="57"/>
      <c r="T15" s="57"/>
      <c r="U15" s="79"/>
      <c r="V15" s="80"/>
      <c r="W15" s="80"/>
      <c r="X15" s="80"/>
    </row>
    <row r="16" ht="90" customHeight="1" spans="1:24">
      <c r="A16" s="33">
        <v>5</v>
      </c>
      <c r="B16" s="34" t="s">
        <v>146</v>
      </c>
      <c r="C16" s="34" t="s">
        <v>74</v>
      </c>
      <c r="D16" s="35" t="s">
        <v>147</v>
      </c>
      <c r="E16" s="18" t="s">
        <v>148</v>
      </c>
      <c r="F16" s="36" t="s">
        <v>89</v>
      </c>
      <c r="G16" s="19" t="s">
        <v>149</v>
      </c>
      <c r="H16" s="37">
        <v>238.02</v>
      </c>
      <c r="I16" s="52">
        <f t="shared" si="0"/>
        <v>132.74</v>
      </c>
      <c r="J16" s="53">
        <v>0</v>
      </c>
      <c r="K16" s="53">
        <v>66.37</v>
      </c>
      <c r="L16" s="53">
        <v>66.37</v>
      </c>
      <c r="M16" s="54">
        <f>H16*0.5</f>
        <v>119.01</v>
      </c>
      <c r="N16" s="55">
        <v>120.62</v>
      </c>
      <c r="O16" s="55">
        <v>0</v>
      </c>
      <c r="P16" s="55">
        <v>122.64</v>
      </c>
      <c r="Q16" s="55">
        <v>243.26</v>
      </c>
      <c r="R16" s="54">
        <f>ROUND(M16/3.5,2)</f>
        <v>34</v>
      </c>
      <c r="S16" s="54">
        <f>ROUND(M16/3.5,2)</f>
        <v>34</v>
      </c>
      <c r="T16" s="54">
        <f>M16-R16-S16</f>
        <v>51.01</v>
      </c>
      <c r="U16" s="83">
        <v>119.01</v>
      </c>
      <c r="V16" s="84">
        <v>34</v>
      </c>
      <c r="W16" s="84">
        <v>34</v>
      </c>
      <c r="X16" s="84">
        <v>51.01</v>
      </c>
    </row>
    <row r="17" ht="90" customHeight="1" spans="1:24">
      <c r="A17" s="38"/>
      <c r="B17" s="34"/>
      <c r="C17" s="34"/>
      <c r="D17" s="35" t="s">
        <v>150</v>
      </c>
      <c r="E17" s="18" t="s">
        <v>151</v>
      </c>
      <c r="F17" s="39"/>
      <c r="G17" s="21" t="s">
        <v>152</v>
      </c>
      <c r="H17" s="40"/>
      <c r="I17" s="52">
        <f t="shared" ref="I17:I32" si="1">SUM(J17:L17)</f>
        <v>60.54</v>
      </c>
      <c r="J17" s="53">
        <v>0</v>
      </c>
      <c r="K17" s="53">
        <v>30.27</v>
      </c>
      <c r="L17" s="53">
        <v>30.27</v>
      </c>
      <c r="M17" s="56"/>
      <c r="N17" s="55"/>
      <c r="O17" s="55"/>
      <c r="P17" s="55"/>
      <c r="Q17" s="55"/>
      <c r="R17" s="56"/>
      <c r="S17" s="56"/>
      <c r="T17" s="56"/>
      <c r="U17" s="85"/>
      <c r="V17" s="86"/>
      <c r="W17" s="86"/>
      <c r="X17" s="86"/>
    </row>
    <row r="18" ht="90" customHeight="1" spans="1:24">
      <c r="A18" s="38"/>
      <c r="B18" s="34"/>
      <c r="C18" s="34"/>
      <c r="D18" s="35" t="s">
        <v>153</v>
      </c>
      <c r="E18" s="18" t="s">
        <v>154</v>
      </c>
      <c r="F18" s="39"/>
      <c r="G18" s="24"/>
      <c r="H18" s="40"/>
      <c r="I18" s="52">
        <f t="shared" si="1"/>
        <v>28.34</v>
      </c>
      <c r="J18" s="53">
        <v>0</v>
      </c>
      <c r="K18" s="53">
        <v>15.13</v>
      </c>
      <c r="L18" s="53">
        <v>13.21</v>
      </c>
      <c r="M18" s="56"/>
      <c r="N18" s="55"/>
      <c r="O18" s="55"/>
      <c r="P18" s="55"/>
      <c r="Q18" s="55"/>
      <c r="R18" s="56"/>
      <c r="S18" s="56"/>
      <c r="T18" s="56"/>
      <c r="U18" s="85"/>
      <c r="V18" s="86"/>
      <c r="W18" s="86"/>
      <c r="X18" s="86"/>
    </row>
    <row r="19" ht="90" customHeight="1" spans="1:24">
      <c r="A19" s="41"/>
      <c r="B19" s="34"/>
      <c r="C19" s="34"/>
      <c r="D19" s="35" t="s">
        <v>155</v>
      </c>
      <c r="E19" s="18" t="s">
        <v>156</v>
      </c>
      <c r="F19" s="42"/>
      <c r="G19" s="27"/>
      <c r="H19" s="43"/>
      <c r="I19" s="52">
        <f t="shared" si="1"/>
        <v>16.4</v>
      </c>
      <c r="J19" s="53">
        <v>0</v>
      </c>
      <c r="K19" s="53">
        <v>8.85</v>
      </c>
      <c r="L19" s="53">
        <v>7.55</v>
      </c>
      <c r="M19" s="57"/>
      <c r="N19" s="55"/>
      <c r="O19" s="55"/>
      <c r="P19" s="55"/>
      <c r="Q19" s="55"/>
      <c r="R19" s="57"/>
      <c r="S19" s="57"/>
      <c r="T19" s="57"/>
      <c r="U19" s="87"/>
      <c r="V19" s="88"/>
      <c r="W19" s="88"/>
      <c r="X19" s="88"/>
    </row>
    <row r="20" ht="90" customHeight="1" spans="1:24">
      <c r="A20" s="17">
        <v>6</v>
      </c>
      <c r="B20" s="30" t="s">
        <v>157</v>
      </c>
      <c r="C20" s="30" t="s">
        <v>74</v>
      </c>
      <c r="D20" s="18">
        <v>13006</v>
      </c>
      <c r="E20" s="44" t="s">
        <v>158</v>
      </c>
      <c r="F20" s="20" t="s">
        <v>95</v>
      </c>
      <c r="G20" s="21" t="s">
        <v>159</v>
      </c>
      <c r="H20" s="22">
        <v>290.26</v>
      </c>
      <c r="I20" s="52">
        <f t="shared" si="1"/>
        <v>17.69</v>
      </c>
      <c r="J20" s="53">
        <v>0</v>
      </c>
      <c r="K20" s="53">
        <v>17.69</v>
      </c>
      <c r="L20" s="53">
        <v>0</v>
      </c>
      <c r="M20" s="59">
        <f>H20*0.5</f>
        <v>145.13</v>
      </c>
      <c r="N20" s="55">
        <v>290.26</v>
      </c>
      <c r="O20" s="55">
        <v>0</v>
      </c>
      <c r="P20" s="55">
        <v>0</v>
      </c>
      <c r="Q20" s="55">
        <v>290.26</v>
      </c>
      <c r="R20" s="59">
        <f>ROUND(M20/3.5,2)</f>
        <v>41.47</v>
      </c>
      <c r="S20" s="59">
        <f>ROUND(M20/3.5,2)</f>
        <v>41.47</v>
      </c>
      <c r="T20" s="59">
        <f>M20-R20-S20</f>
        <v>62.19</v>
      </c>
      <c r="U20" s="74">
        <v>145.13</v>
      </c>
      <c r="V20" s="75">
        <v>41.47</v>
      </c>
      <c r="W20" s="75">
        <v>41.47</v>
      </c>
      <c r="X20" s="75">
        <v>62.19</v>
      </c>
    </row>
    <row r="21" ht="90" customHeight="1" spans="1:24">
      <c r="A21" s="17"/>
      <c r="B21" s="30"/>
      <c r="C21" s="30"/>
      <c r="D21" s="18">
        <v>13007</v>
      </c>
      <c r="E21" s="44" t="s">
        <v>160</v>
      </c>
      <c r="F21" s="23"/>
      <c r="G21" s="24"/>
      <c r="H21" s="25"/>
      <c r="I21" s="52">
        <f t="shared" si="1"/>
        <v>31.86</v>
      </c>
      <c r="J21" s="53">
        <v>0</v>
      </c>
      <c r="K21" s="53">
        <v>31.86</v>
      </c>
      <c r="L21" s="53">
        <v>0</v>
      </c>
      <c r="M21" s="60"/>
      <c r="N21" s="55"/>
      <c r="O21" s="55"/>
      <c r="P21" s="55"/>
      <c r="Q21" s="55"/>
      <c r="R21" s="60"/>
      <c r="S21" s="60"/>
      <c r="T21" s="60"/>
      <c r="U21" s="77"/>
      <c r="V21" s="78"/>
      <c r="W21" s="78"/>
      <c r="X21" s="78"/>
    </row>
    <row r="22" ht="90" customHeight="1" spans="1:24">
      <c r="A22" s="17"/>
      <c r="B22" s="30"/>
      <c r="C22" s="30"/>
      <c r="D22" s="18">
        <v>13008</v>
      </c>
      <c r="E22" s="44" t="s">
        <v>161</v>
      </c>
      <c r="F22" s="23"/>
      <c r="G22" s="24"/>
      <c r="H22" s="25"/>
      <c r="I22" s="52">
        <f t="shared" si="1"/>
        <v>14.16</v>
      </c>
      <c r="J22" s="53">
        <v>0</v>
      </c>
      <c r="K22" s="53">
        <v>14.16</v>
      </c>
      <c r="L22" s="53">
        <v>0</v>
      </c>
      <c r="M22" s="60"/>
      <c r="N22" s="55"/>
      <c r="O22" s="55"/>
      <c r="P22" s="55"/>
      <c r="Q22" s="55"/>
      <c r="R22" s="60"/>
      <c r="S22" s="60"/>
      <c r="T22" s="60"/>
      <c r="U22" s="77"/>
      <c r="V22" s="78"/>
      <c r="W22" s="78"/>
      <c r="X22" s="78"/>
    </row>
    <row r="23" ht="90" customHeight="1" spans="1:24">
      <c r="A23" s="17"/>
      <c r="B23" s="30"/>
      <c r="C23" s="30"/>
      <c r="D23" s="18">
        <v>13009</v>
      </c>
      <c r="E23" s="44" t="s">
        <v>162</v>
      </c>
      <c r="F23" s="23"/>
      <c r="G23" s="24"/>
      <c r="H23" s="25"/>
      <c r="I23" s="52">
        <f t="shared" si="1"/>
        <v>38.94</v>
      </c>
      <c r="J23" s="53">
        <v>0</v>
      </c>
      <c r="K23" s="53">
        <v>38.94</v>
      </c>
      <c r="L23" s="53">
        <v>0</v>
      </c>
      <c r="M23" s="60"/>
      <c r="N23" s="55"/>
      <c r="O23" s="55"/>
      <c r="P23" s="55"/>
      <c r="Q23" s="55"/>
      <c r="R23" s="60"/>
      <c r="S23" s="60"/>
      <c r="T23" s="60"/>
      <c r="U23" s="77"/>
      <c r="V23" s="78"/>
      <c r="W23" s="78"/>
      <c r="X23" s="78"/>
    </row>
    <row r="24" ht="90" customHeight="1" spans="1:24">
      <c r="A24" s="17"/>
      <c r="B24" s="30"/>
      <c r="C24" s="30"/>
      <c r="D24" s="18">
        <v>13010</v>
      </c>
      <c r="E24" s="44" t="s">
        <v>163</v>
      </c>
      <c r="F24" s="23"/>
      <c r="G24" s="24"/>
      <c r="H24" s="25"/>
      <c r="I24" s="52">
        <f t="shared" si="1"/>
        <v>28.32</v>
      </c>
      <c r="J24" s="53">
        <v>0</v>
      </c>
      <c r="K24" s="53">
        <v>28.32</v>
      </c>
      <c r="L24" s="53">
        <v>0</v>
      </c>
      <c r="M24" s="60"/>
      <c r="N24" s="55"/>
      <c r="O24" s="55"/>
      <c r="P24" s="55"/>
      <c r="Q24" s="55"/>
      <c r="R24" s="60"/>
      <c r="S24" s="60"/>
      <c r="T24" s="60"/>
      <c r="U24" s="77"/>
      <c r="V24" s="78"/>
      <c r="W24" s="78"/>
      <c r="X24" s="78"/>
    </row>
    <row r="25" ht="90" customHeight="1" spans="1:24">
      <c r="A25" s="17"/>
      <c r="B25" s="30"/>
      <c r="C25" s="30"/>
      <c r="D25" s="18">
        <v>13011</v>
      </c>
      <c r="E25" s="44" t="s">
        <v>164</v>
      </c>
      <c r="F25" s="23"/>
      <c r="G25" s="24"/>
      <c r="H25" s="25"/>
      <c r="I25" s="52">
        <f t="shared" si="1"/>
        <v>21.24</v>
      </c>
      <c r="J25" s="53">
        <v>0</v>
      </c>
      <c r="K25" s="53">
        <v>21.24</v>
      </c>
      <c r="L25" s="53">
        <v>0</v>
      </c>
      <c r="M25" s="60"/>
      <c r="N25" s="55"/>
      <c r="O25" s="55"/>
      <c r="P25" s="55"/>
      <c r="Q25" s="55"/>
      <c r="R25" s="60"/>
      <c r="S25" s="60"/>
      <c r="T25" s="60"/>
      <c r="U25" s="77"/>
      <c r="V25" s="78"/>
      <c r="W25" s="78"/>
      <c r="X25" s="78"/>
    </row>
    <row r="26" ht="90" customHeight="1" spans="1:24">
      <c r="A26" s="17"/>
      <c r="B26" s="30"/>
      <c r="C26" s="30"/>
      <c r="D26" s="18">
        <v>13012</v>
      </c>
      <c r="E26" s="44" t="s">
        <v>165</v>
      </c>
      <c r="F26" s="23"/>
      <c r="G26" s="24"/>
      <c r="H26" s="25"/>
      <c r="I26" s="52">
        <f t="shared" si="1"/>
        <v>35.4</v>
      </c>
      <c r="J26" s="53">
        <v>0</v>
      </c>
      <c r="K26" s="53">
        <v>35.4</v>
      </c>
      <c r="L26" s="53">
        <v>0</v>
      </c>
      <c r="M26" s="60"/>
      <c r="N26" s="55"/>
      <c r="O26" s="55"/>
      <c r="P26" s="55"/>
      <c r="Q26" s="55"/>
      <c r="R26" s="60"/>
      <c r="S26" s="60"/>
      <c r="T26" s="60"/>
      <c r="U26" s="77"/>
      <c r="V26" s="78"/>
      <c r="W26" s="78"/>
      <c r="X26" s="78"/>
    </row>
    <row r="27" ht="90" customHeight="1" spans="1:24">
      <c r="A27" s="17"/>
      <c r="B27" s="30"/>
      <c r="C27" s="30"/>
      <c r="D27" s="18">
        <v>13013</v>
      </c>
      <c r="E27" s="44" t="s">
        <v>166</v>
      </c>
      <c r="F27" s="23"/>
      <c r="G27" s="24"/>
      <c r="H27" s="25"/>
      <c r="I27" s="52">
        <f t="shared" si="1"/>
        <v>28.32</v>
      </c>
      <c r="J27" s="53">
        <v>0</v>
      </c>
      <c r="K27" s="53">
        <v>28.32</v>
      </c>
      <c r="L27" s="53">
        <v>0</v>
      </c>
      <c r="M27" s="60"/>
      <c r="N27" s="55"/>
      <c r="O27" s="55"/>
      <c r="P27" s="55"/>
      <c r="Q27" s="55"/>
      <c r="R27" s="60"/>
      <c r="S27" s="60"/>
      <c r="T27" s="60"/>
      <c r="U27" s="77"/>
      <c r="V27" s="78"/>
      <c r="W27" s="78"/>
      <c r="X27" s="78"/>
    </row>
    <row r="28" ht="90" customHeight="1" spans="1:24">
      <c r="A28" s="17"/>
      <c r="B28" s="30"/>
      <c r="C28" s="30"/>
      <c r="D28" s="18">
        <v>13014</v>
      </c>
      <c r="E28" s="44" t="s">
        <v>167</v>
      </c>
      <c r="F28" s="23"/>
      <c r="G28" s="24"/>
      <c r="H28" s="25"/>
      <c r="I28" s="52">
        <f t="shared" si="1"/>
        <v>28.32</v>
      </c>
      <c r="J28" s="53">
        <v>0</v>
      </c>
      <c r="K28" s="53">
        <v>28.32</v>
      </c>
      <c r="L28" s="53">
        <v>0</v>
      </c>
      <c r="M28" s="60"/>
      <c r="N28" s="55"/>
      <c r="O28" s="55"/>
      <c r="P28" s="55"/>
      <c r="Q28" s="55"/>
      <c r="R28" s="60"/>
      <c r="S28" s="60"/>
      <c r="T28" s="60"/>
      <c r="U28" s="77"/>
      <c r="V28" s="78"/>
      <c r="W28" s="78"/>
      <c r="X28" s="78"/>
    </row>
    <row r="29" ht="90" customHeight="1" spans="1:24">
      <c r="A29" s="17"/>
      <c r="B29" s="30"/>
      <c r="C29" s="30"/>
      <c r="D29" s="18">
        <v>13015</v>
      </c>
      <c r="E29" s="44" t="s">
        <v>168</v>
      </c>
      <c r="F29" s="23"/>
      <c r="G29" s="24"/>
      <c r="H29" s="25"/>
      <c r="I29" s="52">
        <f t="shared" si="1"/>
        <v>17.69</v>
      </c>
      <c r="J29" s="53">
        <v>0</v>
      </c>
      <c r="K29" s="53">
        <v>17.69</v>
      </c>
      <c r="L29" s="53">
        <v>0</v>
      </c>
      <c r="M29" s="60"/>
      <c r="N29" s="55"/>
      <c r="O29" s="55"/>
      <c r="P29" s="55"/>
      <c r="Q29" s="55"/>
      <c r="R29" s="60"/>
      <c r="S29" s="60"/>
      <c r="T29" s="60"/>
      <c r="U29" s="77"/>
      <c r="V29" s="78"/>
      <c r="W29" s="78"/>
      <c r="X29" s="78"/>
    </row>
    <row r="30" ht="90" customHeight="1" spans="1:24">
      <c r="A30" s="17"/>
      <c r="B30" s="30"/>
      <c r="C30" s="30"/>
      <c r="D30" s="18">
        <v>13016</v>
      </c>
      <c r="E30" s="44" t="s">
        <v>169</v>
      </c>
      <c r="F30" s="23"/>
      <c r="G30" s="24"/>
      <c r="H30" s="25"/>
      <c r="I30" s="52">
        <f t="shared" si="1"/>
        <v>14.16</v>
      </c>
      <c r="J30" s="53">
        <v>0</v>
      </c>
      <c r="K30" s="53">
        <v>14.16</v>
      </c>
      <c r="L30" s="53">
        <v>0</v>
      </c>
      <c r="M30" s="60"/>
      <c r="N30" s="55"/>
      <c r="O30" s="55"/>
      <c r="P30" s="55"/>
      <c r="Q30" s="55"/>
      <c r="R30" s="60"/>
      <c r="S30" s="60"/>
      <c r="T30" s="60"/>
      <c r="U30" s="77"/>
      <c r="V30" s="78"/>
      <c r="W30" s="78"/>
      <c r="X30" s="78"/>
    </row>
    <row r="31" ht="90" customHeight="1" spans="1:24">
      <c r="A31" s="17"/>
      <c r="B31" s="30"/>
      <c r="C31" s="30"/>
      <c r="D31" s="18">
        <v>13017</v>
      </c>
      <c r="E31" s="44" t="s">
        <v>170</v>
      </c>
      <c r="F31" s="26"/>
      <c r="G31" s="27"/>
      <c r="H31" s="28"/>
      <c r="I31" s="52">
        <f t="shared" si="1"/>
        <v>14.16</v>
      </c>
      <c r="J31" s="53">
        <v>0</v>
      </c>
      <c r="K31" s="53">
        <v>14.16</v>
      </c>
      <c r="L31" s="53">
        <v>0</v>
      </c>
      <c r="M31" s="61"/>
      <c r="N31" s="55"/>
      <c r="O31" s="55"/>
      <c r="P31" s="55"/>
      <c r="Q31" s="55"/>
      <c r="R31" s="61"/>
      <c r="S31" s="61"/>
      <c r="T31" s="61"/>
      <c r="U31" s="79"/>
      <c r="V31" s="80"/>
      <c r="W31" s="80"/>
      <c r="X31" s="80"/>
    </row>
    <row r="32" ht="90" customHeight="1" spans="1:24">
      <c r="A32" s="17">
        <v>7</v>
      </c>
      <c r="B32" s="30" t="s">
        <v>171</v>
      </c>
      <c r="C32" s="30" t="s">
        <v>74</v>
      </c>
      <c r="D32" s="35" t="s">
        <v>172</v>
      </c>
      <c r="E32" s="18" t="s">
        <v>173</v>
      </c>
      <c r="F32" s="18" t="s">
        <v>174</v>
      </c>
      <c r="G32" s="32" t="s">
        <v>175</v>
      </c>
      <c r="H32" s="29">
        <v>109.74</v>
      </c>
      <c r="I32" s="52">
        <f t="shared" si="1"/>
        <v>109.74</v>
      </c>
      <c r="J32" s="53">
        <v>0</v>
      </c>
      <c r="K32" s="53">
        <v>75.33</v>
      </c>
      <c r="L32" s="53">
        <v>34.41</v>
      </c>
      <c r="M32" s="58">
        <f>H32*0.5</f>
        <v>54.87</v>
      </c>
      <c r="N32" s="55">
        <v>75.33</v>
      </c>
      <c r="O32" s="55">
        <v>0</v>
      </c>
      <c r="P32" s="55">
        <v>34.41</v>
      </c>
      <c r="Q32" s="55">
        <v>109.74</v>
      </c>
      <c r="R32" s="58">
        <f>ROUND(M32/3.5,2)</f>
        <v>15.68</v>
      </c>
      <c r="S32" s="58">
        <f>ROUND(M32/3.5,2)</f>
        <v>15.68</v>
      </c>
      <c r="T32" s="58">
        <f>M32-R32-S32</f>
        <v>23.51</v>
      </c>
      <c r="U32" s="81">
        <v>54.87</v>
      </c>
      <c r="V32" s="82">
        <v>15.68</v>
      </c>
      <c r="W32" s="82">
        <v>15.68</v>
      </c>
      <c r="X32" s="82">
        <v>23.51</v>
      </c>
    </row>
    <row r="33" ht="70.5" customHeight="1" spans="1:24">
      <c r="A33" s="17">
        <v>8</v>
      </c>
      <c r="B33" s="30" t="s">
        <v>176</v>
      </c>
      <c r="C33" s="30" t="s">
        <v>177</v>
      </c>
      <c r="D33" s="35" t="s">
        <v>178</v>
      </c>
      <c r="E33" s="18" t="s">
        <v>179</v>
      </c>
      <c r="F33" s="18" t="s">
        <v>180</v>
      </c>
      <c r="G33" s="32" t="s">
        <v>181</v>
      </c>
      <c r="H33" s="29">
        <v>119.21</v>
      </c>
      <c r="I33" s="52">
        <f t="shared" ref="I33:I40" si="2">SUM(J33:L33)</f>
        <v>119.21</v>
      </c>
      <c r="J33" s="53">
        <v>0</v>
      </c>
      <c r="K33" s="62">
        <v>119.21</v>
      </c>
      <c r="L33" s="53">
        <v>0</v>
      </c>
      <c r="M33" s="58">
        <f>ROUND(H33*0.5,2)</f>
        <v>59.61</v>
      </c>
      <c r="N33" s="63">
        <v>119.21</v>
      </c>
      <c r="O33" s="55">
        <v>0</v>
      </c>
      <c r="P33" s="55">
        <v>0</v>
      </c>
      <c r="Q33" s="63">
        <v>119.21</v>
      </c>
      <c r="R33" s="58">
        <f>ROUND(M33/3.5,2)</f>
        <v>17.03</v>
      </c>
      <c r="S33" s="58">
        <f>ROUND(M33/3.5,2)</f>
        <v>17.03</v>
      </c>
      <c r="T33" s="58">
        <f>M33-R33-S33</f>
        <v>25.55</v>
      </c>
      <c r="U33" s="81">
        <v>59.61</v>
      </c>
      <c r="V33" s="82">
        <v>17.03</v>
      </c>
      <c r="W33" s="82">
        <v>17.03</v>
      </c>
      <c r="X33" s="82">
        <v>25.55</v>
      </c>
    </row>
    <row r="34" ht="50.1" customHeight="1" spans="1:24">
      <c r="A34" s="17">
        <v>9</v>
      </c>
      <c r="B34" s="30" t="s">
        <v>182</v>
      </c>
      <c r="C34" s="30" t="s">
        <v>177</v>
      </c>
      <c r="D34" s="35" t="s">
        <v>183</v>
      </c>
      <c r="E34" s="18" t="s">
        <v>184</v>
      </c>
      <c r="F34" s="18" t="s">
        <v>185</v>
      </c>
      <c r="G34" s="32" t="s">
        <v>78</v>
      </c>
      <c r="H34" s="22">
        <v>88.22</v>
      </c>
      <c r="I34" s="52">
        <f t="shared" si="2"/>
        <v>52.82</v>
      </c>
      <c r="J34" s="53">
        <v>0</v>
      </c>
      <c r="K34" s="53">
        <v>26.41</v>
      </c>
      <c r="L34" s="53">
        <v>26.41</v>
      </c>
      <c r="M34" s="54">
        <f>H34*0.5</f>
        <v>44.11</v>
      </c>
      <c r="N34" s="64" t="e">
        <f>SUM(#REF!)</f>
        <v>#REF!</v>
      </c>
      <c r="O34" s="64">
        <v>0</v>
      </c>
      <c r="P34" s="64"/>
      <c r="Q34" s="89">
        <v>110.3</v>
      </c>
      <c r="R34" s="54">
        <f>ROUND(M34/3.5,2)</f>
        <v>12.6</v>
      </c>
      <c r="S34" s="54">
        <f>ROUND(M34/3.5,2)</f>
        <v>12.6</v>
      </c>
      <c r="T34" s="54">
        <f>M34-R34-S34</f>
        <v>18.91</v>
      </c>
      <c r="U34" s="74">
        <v>44.11</v>
      </c>
      <c r="V34" s="75">
        <v>12.6</v>
      </c>
      <c r="W34" s="75">
        <v>12.6</v>
      </c>
      <c r="X34" s="75">
        <v>18.91</v>
      </c>
    </row>
    <row r="35" ht="50.1" customHeight="1" spans="1:24">
      <c r="A35" s="17"/>
      <c r="B35" s="30"/>
      <c r="C35" s="30"/>
      <c r="D35" s="35" t="s">
        <v>84</v>
      </c>
      <c r="E35" s="18" t="s">
        <v>186</v>
      </c>
      <c r="F35" s="18"/>
      <c r="G35" s="32" t="s">
        <v>78</v>
      </c>
      <c r="H35" s="28"/>
      <c r="I35" s="52">
        <f t="shared" si="2"/>
        <v>35.4</v>
      </c>
      <c r="J35" s="53">
        <v>0</v>
      </c>
      <c r="K35" s="53">
        <v>17.7</v>
      </c>
      <c r="L35" s="53">
        <v>17.7</v>
      </c>
      <c r="M35" s="57"/>
      <c r="N35" s="65"/>
      <c r="O35" s="65"/>
      <c r="P35" s="65"/>
      <c r="Q35" s="89"/>
      <c r="R35" s="57"/>
      <c r="S35" s="57"/>
      <c r="T35" s="57"/>
      <c r="U35" s="79"/>
      <c r="V35" s="80"/>
      <c r="W35" s="80"/>
      <c r="X35" s="80"/>
    </row>
    <row r="36" ht="50.1" customHeight="1" spans="1:24">
      <c r="A36" s="17">
        <v>10</v>
      </c>
      <c r="B36" s="30" t="s">
        <v>187</v>
      </c>
      <c r="C36" s="30" t="s">
        <v>177</v>
      </c>
      <c r="D36" s="35" t="s">
        <v>188</v>
      </c>
      <c r="E36" s="18" t="s">
        <v>189</v>
      </c>
      <c r="F36" s="18" t="s">
        <v>185</v>
      </c>
      <c r="G36" s="32" t="s">
        <v>78</v>
      </c>
      <c r="H36" s="22">
        <v>165.56</v>
      </c>
      <c r="I36" s="52">
        <f t="shared" si="2"/>
        <v>59.02</v>
      </c>
      <c r="J36" s="53">
        <v>0</v>
      </c>
      <c r="K36" s="53">
        <v>29.51</v>
      </c>
      <c r="L36" s="53">
        <v>29.51</v>
      </c>
      <c r="M36" s="54">
        <f>H36*0.5</f>
        <v>82.78</v>
      </c>
      <c r="N36" s="64" t="e">
        <f>SUM(#REF!)</f>
        <v>#REF!</v>
      </c>
      <c r="O36" s="64"/>
      <c r="P36" s="64"/>
      <c r="Q36" s="90">
        <v>278.29</v>
      </c>
      <c r="R36" s="54">
        <f>ROUND(M36/3.5,2)</f>
        <v>23.65</v>
      </c>
      <c r="S36" s="54">
        <f>ROUND(M36/3.5,2)</f>
        <v>23.65</v>
      </c>
      <c r="T36" s="54">
        <f>M36-R36-S36</f>
        <v>35.48</v>
      </c>
      <c r="U36" s="74">
        <v>82.78</v>
      </c>
      <c r="V36" s="75">
        <v>23.65</v>
      </c>
      <c r="W36" s="75">
        <v>23.65</v>
      </c>
      <c r="X36" s="75">
        <v>35.48</v>
      </c>
    </row>
    <row r="37" ht="50.1" customHeight="1" spans="1:24">
      <c r="A37" s="17"/>
      <c r="B37" s="30"/>
      <c r="C37" s="30"/>
      <c r="D37" s="35" t="s">
        <v>190</v>
      </c>
      <c r="E37" s="18" t="s">
        <v>120</v>
      </c>
      <c r="F37" s="18"/>
      <c r="G37" s="32" t="s">
        <v>78</v>
      </c>
      <c r="H37" s="25"/>
      <c r="I37" s="52">
        <f t="shared" si="2"/>
        <v>81.76</v>
      </c>
      <c r="J37" s="53">
        <v>0</v>
      </c>
      <c r="K37" s="53">
        <v>40.88</v>
      </c>
      <c r="L37" s="53">
        <v>40.88</v>
      </c>
      <c r="M37" s="56"/>
      <c r="N37" s="66"/>
      <c r="O37" s="66"/>
      <c r="P37" s="66"/>
      <c r="Q37" s="91"/>
      <c r="R37" s="56"/>
      <c r="S37" s="56"/>
      <c r="T37" s="56"/>
      <c r="U37" s="77"/>
      <c r="V37" s="78"/>
      <c r="W37" s="78"/>
      <c r="X37" s="78"/>
    </row>
    <row r="38" ht="50.1" customHeight="1" spans="1:24">
      <c r="A38" s="17"/>
      <c r="B38" s="30"/>
      <c r="C38" s="30"/>
      <c r="D38" s="35" t="s">
        <v>84</v>
      </c>
      <c r="E38" s="18" t="s">
        <v>186</v>
      </c>
      <c r="F38" s="18"/>
      <c r="G38" s="32" t="s">
        <v>78</v>
      </c>
      <c r="H38" s="28"/>
      <c r="I38" s="52">
        <f t="shared" si="2"/>
        <v>24.78</v>
      </c>
      <c r="J38" s="53">
        <v>0</v>
      </c>
      <c r="K38" s="53">
        <v>12.39</v>
      </c>
      <c r="L38" s="53">
        <v>12.39</v>
      </c>
      <c r="M38" s="57"/>
      <c r="N38" s="65"/>
      <c r="O38" s="65"/>
      <c r="P38" s="65"/>
      <c r="Q38" s="92"/>
      <c r="R38" s="57"/>
      <c r="S38" s="57"/>
      <c r="T38" s="57"/>
      <c r="U38" s="79"/>
      <c r="V38" s="80"/>
      <c r="W38" s="80"/>
      <c r="X38" s="80"/>
    </row>
    <row r="39" ht="50.1" customHeight="1" spans="1:24">
      <c r="A39" s="17">
        <v>11</v>
      </c>
      <c r="B39" s="30" t="s">
        <v>191</v>
      </c>
      <c r="C39" s="30" t="s">
        <v>177</v>
      </c>
      <c r="D39" s="35" t="s">
        <v>188</v>
      </c>
      <c r="E39" s="18" t="s">
        <v>189</v>
      </c>
      <c r="F39" s="18" t="s">
        <v>185</v>
      </c>
      <c r="G39" s="32" t="s">
        <v>78</v>
      </c>
      <c r="H39" s="22">
        <v>161.25</v>
      </c>
      <c r="I39" s="52">
        <f t="shared" si="2"/>
        <v>80.5</v>
      </c>
      <c r="J39" s="53">
        <v>0</v>
      </c>
      <c r="K39" s="53">
        <v>40.25</v>
      </c>
      <c r="L39" s="53">
        <v>40.25</v>
      </c>
      <c r="M39" s="54">
        <f>ROUND(H39*0.5,2)</f>
        <v>80.63</v>
      </c>
      <c r="N39" s="64" t="e">
        <f>SUM(#REF!)</f>
        <v>#REF!</v>
      </c>
      <c r="O39" s="64"/>
      <c r="P39" s="64"/>
      <c r="Q39" s="93">
        <v>279.62</v>
      </c>
      <c r="R39" s="54">
        <f>ROUND(M39/3.5,2)</f>
        <v>23.04</v>
      </c>
      <c r="S39" s="54">
        <f>ROUND(M39/3.5,2)</f>
        <v>23.04</v>
      </c>
      <c r="T39" s="54">
        <f>M39-R39-S39</f>
        <v>34.55</v>
      </c>
      <c r="U39" s="74">
        <v>80.63</v>
      </c>
      <c r="V39" s="75">
        <v>23.04</v>
      </c>
      <c r="W39" s="75">
        <v>23.04</v>
      </c>
      <c r="X39" s="75">
        <v>34.55</v>
      </c>
    </row>
    <row r="40" ht="50.1" customHeight="1" spans="1:24">
      <c r="A40" s="17"/>
      <c r="B40" s="30"/>
      <c r="C40" s="30"/>
      <c r="D40" s="35" t="s">
        <v>84</v>
      </c>
      <c r="E40" s="18" t="s">
        <v>186</v>
      </c>
      <c r="F40" s="18"/>
      <c r="G40" s="32" t="s">
        <v>78</v>
      </c>
      <c r="H40" s="28"/>
      <c r="I40" s="52">
        <f t="shared" si="2"/>
        <v>80.75</v>
      </c>
      <c r="J40" s="53">
        <v>0</v>
      </c>
      <c r="K40" s="53">
        <v>80.75</v>
      </c>
      <c r="L40" s="53">
        <v>0</v>
      </c>
      <c r="M40" s="57"/>
      <c r="N40" s="65"/>
      <c r="O40" s="65"/>
      <c r="P40" s="65"/>
      <c r="Q40" s="93"/>
      <c r="R40" s="57"/>
      <c r="S40" s="57"/>
      <c r="T40" s="57"/>
      <c r="U40" s="79"/>
      <c r="V40" s="80"/>
      <c r="W40" s="80"/>
      <c r="X40" s="80"/>
    </row>
    <row r="41" ht="50.1" customHeight="1" spans="1:24">
      <c r="A41" s="17" t="s">
        <v>192</v>
      </c>
      <c r="B41" s="17"/>
      <c r="C41" s="17"/>
      <c r="D41" s="17"/>
      <c r="E41" s="17"/>
      <c r="F41" s="17"/>
      <c r="G41" s="17"/>
      <c r="H41" s="45">
        <f>SUM(H6:H40)</f>
        <v>1700.05</v>
      </c>
      <c r="I41" s="67"/>
      <c r="J41" s="51">
        <v>0</v>
      </c>
      <c r="K41" s="51">
        <f>SUM(K6:K40)</f>
        <v>1127.64</v>
      </c>
      <c r="L41" s="51">
        <f>SUM(L6:L40)</f>
        <v>572.41</v>
      </c>
      <c r="M41" s="68">
        <f>SUM(M6:M40)</f>
        <v>850.04</v>
      </c>
      <c r="N41" s="65"/>
      <c r="O41" s="65"/>
      <c r="P41" s="65"/>
      <c r="Q41" s="93"/>
      <c r="R41" s="94">
        <f>SUM(R6:R40)</f>
        <v>242.87</v>
      </c>
      <c r="S41" s="94">
        <f>SUM(S6:S40)</f>
        <v>242.87</v>
      </c>
      <c r="T41" s="68">
        <f>SUM(T6:T40)</f>
        <v>364.3</v>
      </c>
      <c r="U41" s="16">
        <v>850.04</v>
      </c>
      <c r="V41" s="95">
        <v>242.87</v>
      </c>
      <c r="W41" s="95">
        <v>242.87</v>
      </c>
      <c r="X41" s="96">
        <v>364.3</v>
      </c>
    </row>
  </sheetData>
  <mergeCells count="152">
    <mergeCell ref="A2:X2"/>
    <mergeCell ref="A3:X3"/>
    <mergeCell ref="J4:L4"/>
    <mergeCell ref="V4:X4"/>
    <mergeCell ref="A41:G41"/>
    <mergeCell ref="A4:A5"/>
    <mergeCell ref="A6:A8"/>
    <mergeCell ref="A10:A13"/>
    <mergeCell ref="A14:A15"/>
    <mergeCell ref="A16:A19"/>
    <mergeCell ref="A20:A31"/>
    <mergeCell ref="A34:A35"/>
    <mergeCell ref="A36:A38"/>
    <mergeCell ref="A39:A40"/>
    <mergeCell ref="B4:B5"/>
    <mergeCell ref="B6:B8"/>
    <mergeCell ref="B10:B13"/>
    <mergeCell ref="B14:B15"/>
    <mergeCell ref="B16:B19"/>
    <mergeCell ref="B20:B31"/>
    <mergeCell ref="B34:B35"/>
    <mergeCell ref="B36:B38"/>
    <mergeCell ref="B39:B40"/>
    <mergeCell ref="C4:C5"/>
    <mergeCell ref="C6:C8"/>
    <mergeCell ref="C10:C13"/>
    <mergeCell ref="C14:C15"/>
    <mergeCell ref="C16:C19"/>
    <mergeCell ref="C20:C31"/>
    <mergeCell ref="C34:C35"/>
    <mergeCell ref="C36:C38"/>
    <mergeCell ref="C39:C40"/>
    <mergeCell ref="D4:D5"/>
    <mergeCell ref="E4:E5"/>
    <mergeCell ref="F4:F5"/>
    <mergeCell ref="F6:F8"/>
    <mergeCell ref="F10:F13"/>
    <mergeCell ref="F16:F19"/>
    <mergeCell ref="F20:F31"/>
    <mergeCell ref="F34:F35"/>
    <mergeCell ref="F36:F38"/>
    <mergeCell ref="G4:G5"/>
    <mergeCell ref="G6:G8"/>
    <mergeCell ref="G10:G13"/>
    <mergeCell ref="G17:G19"/>
    <mergeCell ref="G20:G31"/>
    <mergeCell ref="H4:H5"/>
    <mergeCell ref="H6:H8"/>
    <mergeCell ref="H10:H13"/>
    <mergeCell ref="H14:H15"/>
    <mergeCell ref="H16:H19"/>
    <mergeCell ref="H20:H31"/>
    <mergeCell ref="H34:H35"/>
    <mergeCell ref="H36:H38"/>
    <mergeCell ref="H39:H40"/>
    <mergeCell ref="M6:M8"/>
    <mergeCell ref="M10:M13"/>
    <mergeCell ref="M14:M15"/>
    <mergeCell ref="M16:M19"/>
    <mergeCell ref="M20:M31"/>
    <mergeCell ref="M34:M35"/>
    <mergeCell ref="M36:M38"/>
    <mergeCell ref="M39:M40"/>
    <mergeCell ref="N6:N8"/>
    <mergeCell ref="N10:N13"/>
    <mergeCell ref="N14:N15"/>
    <mergeCell ref="N16:N19"/>
    <mergeCell ref="N20:N31"/>
    <mergeCell ref="N34:N35"/>
    <mergeCell ref="N36:N38"/>
    <mergeCell ref="N39:N40"/>
    <mergeCell ref="O6:O8"/>
    <mergeCell ref="O10:O13"/>
    <mergeCell ref="O14:O15"/>
    <mergeCell ref="O16:O19"/>
    <mergeCell ref="O20:O31"/>
    <mergeCell ref="O34:O35"/>
    <mergeCell ref="O36:O38"/>
    <mergeCell ref="O39:O40"/>
    <mergeCell ref="P6:P8"/>
    <mergeCell ref="P10:P13"/>
    <mergeCell ref="P14:P15"/>
    <mergeCell ref="P16:P19"/>
    <mergeCell ref="P20:P31"/>
    <mergeCell ref="P34:P35"/>
    <mergeCell ref="P36:P38"/>
    <mergeCell ref="P39:P40"/>
    <mergeCell ref="Q6:Q8"/>
    <mergeCell ref="Q10:Q13"/>
    <mergeCell ref="Q14:Q15"/>
    <mergeCell ref="Q16:Q19"/>
    <mergeCell ref="Q20:Q31"/>
    <mergeCell ref="Q34:Q35"/>
    <mergeCell ref="Q36:Q38"/>
    <mergeCell ref="Q39:Q40"/>
    <mergeCell ref="R6:R8"/>
    <mergeCell ref="R10:R13"/>
    <mergeCell ref="R14:R15"/>
    <mergeCell ref="R16:R19"/>
    <mergeCell ref="R20:R31"/>
    <mergeCell ref="R34:R35"/>
    <mergeCell ref="R36:R38"/>
    <mergeCell ref="R39:R40"/>
    <mergeCell ref="S6:S8"/>
    <mergeCell ref="S10:S13"/>
    <mergeCell ref="S14:S15"/>
    <mergeCell ref="S16:S19"/>
    <mergeCell ref="S20:S31"/>
    <mergeCell ref="S34:S35"/>
    <mergeCell ref="S36:S38"/>
    <mergeCell ref="S39:S40"/>
    <mergeCell ref="T6:T8"/>
    <mergeCell ref="T10:T13"/>
    <mergeCell ref="T14:T15"/>
    <mergeCell ref="T16:T19"/>
    <mergeCell ref="T20:T31"/>
    <mergeCell ref="T34:T35"/>
    <mergeCell ref="T36:T38"/>
    <mergeCell ref="T39:T40"/>
    <mergeCell ref="U4:U5"/>
    <mergeCell ref="U6:U8"/>
    <mergeCell ref="U10:U13"/>
    <mergeCell ref="U14:U15"/>
    <mergeCell ref="U16:U19"/>
    <mergeCell ref="U20:U31"/>
    <mergeCell ref="U34:U35"/>
    <mergeCell ref="U36:U38"/>
    <mergeCell ref="U39:U40"/>
    <mergeCell ref="V6:V8"/>
    <mergeCell ref="V10:V13"/>
    <mergeCell ref="V14:V15"/>
    <mergeCell ref="V16:V19"/>
    <mergeCell ref="V20:V31"/>
    <mergeCell ref="V34:V35"/>
    <mergeCell ref="V36:V38"/>
    <mergeCell ref="V39:V40"/>
    <mergeCell ref="W6:W8"/>
    <mergeCell ref="W10:W13"/>
    <mergeCell ref="W14:W15"/>
    <mergeCell ref="W16:W19"/>
    <mergeCell ref="W20:W31"/>
    <mergeCell ref="W34:W35"/>
    <mergeCell ref="W36:W38"/>
    <mergeCell ref="W39:W40"/>
    <mergeCell ref="X6:X8"/>
    <mergeCell ref="X10:X13"/>
    <mergeCell ref="X14:X15"/>
    <mergeCell ref="X16:X19"/>
    <mergeCell ref="X20:X31"/>
    <mergeCell ref="X34:X35"/>
    <mergeCell ref="X36:X38"/>
    <mergeCell ref="X39:X40"/>
  </mergeCells>
  <printOptions horizontalCentered="1"/>
  <pageMargins left="0.748031496062992" right="0.748031496062992" top="0.984251968503937" bottom="0.984251968503937" header="0.511811023622047" footer="0.511811023622047"/>
  <pageSetup paperSize="8" scale="6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资助计划</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蓝郁郁</cp:lastModifiedBy>
  <dcterms:created xsi:type="dcterms:W3CDTF">2016-12-02T08:54:00Z</dcterms:created>
  <cp:lastPrinted>2025-05-21T02:49:00Z</cp:lastPrinted>
  <dcterms:modified xsi:type="dcterms:W3CDTF">2025-05-21T06:43:05Z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45DADB5F81144D3BB4D0FD92671E5775</vt:lpwstr>
  </property>
</Properties>
</file>